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jdadedarby/Documents/2023 Community Areas/"/>
    </mc:Choice>
  </mc:AlternateContent>
  <xr:revisionPtr revIDLastSave="0" documentId="8_{087DA5CD-4424-F549-A817-DD711C40CC79}" xr6:coauthVersionLast="47" xr6:coauthVersionMax="47" xr10:uidLastSave="{00000000-0000-0000-0000-000000000000}"/>
  <bookViews>
    <workbookView xWindow="0" yWindow="500" windowWidth="25600" windowHeight="13900" tabRatio="652" firstSheet="3" activeTab="10" xr2:uid="{00000000-000D-0000-FFFF-FFFF00000000}"/>
  </bookViews>
  <sheets>
    <sheet name="Attractions" sheetId="1" r:id="rId1"/>
    <sheet name="Time &amp; Miles" sheetId="2" r:id="rId2"/>
    <sheet name="Day by Day" sheetId="3" r:id="rId3"/>
    <sheet name="Hotels" sheetId="4" r:id="rId4"/>
    <sheet name="Total Cost" sheetId="5" r:id="rId5"/>
    <sheet name="Omaha" sheetId="9" r:id="rId6"/>
    <sheet name="Lincoln" sheetId="11" r:id="rId7"/>
    <sheet name="KC" sheetId="8" r:id="rId8"/>
    <sheet name="Topeka" sheetId="18" r:id="rId9"/>
    <sheet name="Witchita" sheetId="10" r:id="rId10"/>
    <sheet name="Bartlesville" sheetId="17" r:id="rId11"/>
    <sheet name="Tulsa" sheetId="6" r:id="rId12"/>
    <sheet name="OKC" sheetId="7" r:id="rId13"/>
    <sheet name="Sheet1" sheetId="19" r:id="rId14"/>
    <sheet name="Sheet12" sheetId="12" r:id="rId15"/>
    <sheet name="Sheet13" sheetId="13" r:id="rId16"/>
    <sheet name="Sheet14" sheetId="14" r:id="rId17"/>
    <sheet name="Sheet15" sheetId="15" r:id="rId18"/>
    <sheet name="Sheet16" sheetId="16" r:id="rId19"/>
  </sheets>
  <definedNames>
    <definedName name="_xlnm.Print_Area" localSheetId="0">Attractions!$A$6:$G$84</definedName>
    <definedName name="_xlnm.Print_Area" localSheetId="10">Bartlesville!$A$1:$H$47</definedName>
    <definedName name="_xlnm.Print_Area" localSheetId="2">'Day by Day'!$A$1:$H$53</definedName>
    <definedName name="_xlnm.Print_Area" localSheetId="3">Hotels!$A$1:$J$17</definedName>
    <definedName name="_xlnm.Print_Area" localSheetId="7">KC!$A$1:$H$50</definedName>
    <definedName name="_xlnm.Print_Area" localSheetId="6">Lincoln!$A$1:$H$35</definedName>
    <definedName name="_xlnm.Print_Area" localSheetId="12">OKC!$A$1:$H$51</definedName>
    <definedName name="_xlnm.Print_Area" localSheetId="5">Omaha!$A$1:$H$45</definedName>
    <definedName name="_xlnm.Print_Area" localSheetId="1">'Time &amp; Miles'!$A$1:$G$30</definedName>
    <definedName name="_xlnm.Print_Area" localSheetId="4">'Total Cost'!$A$1:$O$22</definedName>
    <definedName name="_xlnm.Print_Area" localSheetId="11">Tulsa!$A$1:$H$53</definedName>
    <definedName name="_xlnm.Print_Area" localSheetId="9">Witchita!$A$1:$H$49</definedName>
    <definedName name="_xlnm.Print_Titles" localSheetId="0">Attractions!$1:$5</definedName>
    <definedName name="_xlnm.Print_Titles" localSheetId="2">'Day by Day'!$1:$5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9" i="5" l="1"/>
  <c r="I16" i="5"/>
  <c r="M14" i="5"/>
  <c r="K16" i="5"/>
  <c r="H14" i="5"/>
  <c r="H13" i="5"/>
  <c r="H12" i="5"/>
  <c r="H11" i="5"/>
  <c r="H10" i="5"/>
  <c r="K9" i="5"/>
  <c r="K11" i="5"/>
  <c r="J15" i="5"/>
  <c r="H15" i="5"/>
  <c r="H16" i="5"/>
  <c r="G11" i="5"/>
  <c r="L14" i="5"/>
  <c r="I14" i="5"/>
  <c r="I12" i="5"/>
  <c r="G10" i="5"/>
  <c r="J11" i="5"/>
  <c r="J9" i="5"/>
  <c r="F31" i="11" l="1"/>
  <c r="G49" i="10"/>
  <c r="E43" i="18"/>
  <c r="E50" i="8"/>
  <c r="H7" i="9"/>
  <c r="E45" i="9"/>
  <c r="G53" i="6"/>
  <c r="E47" i="17" l="1"/>
  <c r="H9" i="17"/>
  <c r="A18" i="17" l="1"/>
  <c r="A19" i="17" s="1"/>
  <c r="A20" i="17" s="1"/>
  <c r="A21" i="17" s="1"/>
  <c r="A22" i="17" s="1"/>
  <c r="A23" i="17" s="1"/>
  <c r="A24" i="17" s="1"/>
  <c r="A25" i="17" s="1"/>
  <c r="A26" i="17" s="1"/>
  <c r="A27" i="17" s="1"/>
  <c r="A28" i="17" s="1"/>
  <c r="A29" i="17" s="1"/>
  <c r="A30" i="17" s="1"/>
  <c r="A31" i="17" s="1"/>
  <c r="A32" i="17" s="1"/>
  <c r="A33" i="17" s="1"/>
  <c r="A34" i="17" s="1"/>
  <c r="A35" i="17" s="1"/>
  <c r="A36" i="17" s="1"/>
  <c r="H9" i="10" l="1"/>
  <c r="H9" i="18" l="1"/>
  <c r="A54" i="8"/>
  <c r="A55" i="8" s="1"/>
  <c r="A56" i="8" s="1"/>
  <c r="A57" i="8" s="1"/>
  <c r="A58" i="8" s="1"/>
  <c r="A59" i="8" s="1"/>
  <c r="H9" i="8" l="1"/>
  <c r="A18" i="9" l="1"/>
  <c r="A19" i="9" s="1"/>
  <c r="A20" i="9" s="1"/>
  <c r="A21" i="9" s="1"/>
  <c r="A22" i="9" s="1"/>
  <c r="A23" i="9" s="1"/>
  <c r="A24" i="9" s="1"/>
  <c r="A25" i="9" s="1"/>
  <c r="A26" i="9" s="1"/>
  <c r="A27" i="9" s="1"/>
  <c r="A28" i="9" s="1"/>
  <c r="A29" i="9" s="1"/>
  <c r="A30" i="9" s="1"/>
  <c r="A31" i="9" s="1"/>
  <c r="A32" i="9" s="1"/>
  <c r="A33" i="9" s="1"/>
  <c r="A34" i="9" s="1"/>
  <c r="A17" i="8"/>
  <c r="A18" i="8" s="1"/>
  <c r="A19" i="8" s="1"/>
  <c r="A20" i="8" s="1"/>
  <c r="A21" i="8" l="1"/>
  <c r="A22" i="8" s="1"/>
  <c r="A23" i="8" s="1"/>
  <c r="A24" i="8" s="1"/>
  <c r="A25" i="8" s="1"/>
  <c r="A26" i="8" s="1"/>
  <c r="A27" i="8" s="1"/>
  <c r="A28" i="8" s="1"/>
  <c r="A29" i="8" s="1"/>
  <c r="A30" i="8" s="1"/>
  <c r="A31" i="8" s="1"/>
  <c r="A32" i="8" s="1"/>
  <c r="A33" i="8" s="1"/>
  <c r="A37" i="8" s="1"/>
  <c r="A38" i="8" s="1"/>
  <c r="A39" i="8" s="1"/>
  <c r="A13" i="11"/>
  <c r="A14" i="11" s="1"/>
  <c r="A15" i="11" s="1"/>
  <c r="A16" i="11" s="1"/>
  <c r="A17" i="11" s="1"/>
  <c r="A18" i="11" s="1"/>
  <c r="A19" i="11" s="1"/>
  <c r="A20" i="11" s="1"/>
  <c r="A21" i="11" s="1"/>
  <c r="A48" i="9"/>
  <c r="A49" i="9" s="1"/>
  <c r="A50" i="9" s="1"/>
  <c r="A51" i="9" s="1"/>
  <c r="A52" i="9" s="1"/>
  <c r="A53" i="9" l="1"/>
  <c r="A54" i="9" s="1"/>
  <c r="A55" i="9" s="1"/>
  <c r="A56" i="9" s="1"/>
  <c r="A57" i="9" s="1"/>
  <c r="A58" i="9" s="1"/>
  <c r="A59" i="9" s="1"/>
  <c r="A60" i="9" s="1"/>
  <c r="A61" i="9" s="1"/>
  <c r="A62" i="9" s="1"/>
  <c r="A63" i="9" s="1"/>
  <c r="A64" i="9" s="1"/>
  <c r="A65" i="9" s="1"/>
  <c r="A66" i="9" s="1"/>
  <c r="A67" i="9" s="1"/>
  <c r="A68" i="9" s="1"/>
  <c r="A69" i="9" s="1"/>
  <c r="A70" i="9" s="1"/>
  <c r="A71" i="9" s="1"/>
  <c r="A72" i="9" s="1"/>
  <c r="A73" i="9" s="1"/>
  <c r="A74" i="9" s="1"/>
  <c r="A75" i="9" s="1"/>
  <c r="A76" i="9" s="1"/>
  <c r="A77" i="9" s="1"/>
  <c r="A78" i="9" s="1"/>
  <c r="A79" i="9" s="1"/>
  <c r="A80" i="9" s="1"/>
  <c r="A81" i="9" s="1"/>
  <c r="A82" i="9" s="1"/>
  <c r="A83" i="9" s="1"/>
  <c r="A84" i="9" s="1"/>
  <c r="A85" i="9" s="1"/>
  <c r="A86" i="9" s="1"/>
  <c r="A87" i="9" s="1"/>
  <c r="A88" i="9" s="1"/>
  <c r="H32" i="3"/>
  <c r="H26" i="3"/>
  <c r="G51" i="3"/>
  <c r="F51" i="3"/>
  <c r="E51" i="3"/>
  <c r="H38" i="3"/>
  <c r="G18" i="5" l="1"/>
  <c r="G19" i="5" s="1"/>
  <c r="I17" i="4"/>
  <c r="I10" i="4"/>
  <c r="I11" i="4"/>
  <c r="I7" i="4"/>
  <c r="I15" i="4" s="1"/>
  <c r="I6" i="4"/>
  <c r="A16" i="18" l="1"/>
  <c r="A17" i="18" s="1"/>
  <c r="A18" i="18" s="1"/>
  <c r="A19" i="18" s="1"/>
  <c r="A20" i="18" s="1"/>
  <c r="A21" i="18" s="1"/>
  <c r="A22" i="18" s="1"/>
  <c r="A23" i="18" s="1"/>
  <c r="A24" i="18" s="1"/>
  <c r="A25" i="18" s="1"/>
  <c r="A26" i="18" s="1"/>
  <c r="A27" i="18" s="1"/>
  <c r="A28" i="18" s="1"/>
  <c r="A29" i="18" s="1"/>
  <c r="A30" i="18" s="1"/>
  <c r="A15" i="4" l="1"/>
  <c r="G11" i="2"/>
  <c r="G12" i="2" s="1"/>
  <c r="G13" i="2" s="1"/>
  <c r="G14" i="2" s="1"/>
  <c r="G15" i="2" s="1"/>
  <c r="G16" i="2" s="1"/>
  <c r="G17" i="2" s="1"/>
  <c r="G20" i="2" s="1"/>
  <c r="H45" i="3" l="1"/>
  <c r="H18" i="3"/>
  <c r="A16" i="10"/>
  <c r="A17" i="10" s="1"/>
  <c r="A18" i="10" s="1"/>
  <c r="A19" i="10" s="1"/>
  <c r="A20" i="10" s="1"/>
  <c r="A21" i="10" s="1"/>
  <c r="A22" i="10" s="1"/>
  <c r="A23" i="10" s="1"/>
  <c r="A24" i="10" s="1"/>
  <c r="A25" i="10" s="1"/>
  <c r="A26" i="10" s="1"/>
  <c r="A27" i="10" s="1"/>
  <c r="A28" i="10" s="1"/>
  <c r="A29" i="10" s="1"/>
  <c r="A30" i="10" s="1"/>
  <c r="A31" i="10" s="1"/>
  <c r="A32" i="10" s="1"/>
  <c r="A33" i="10" s="1"/>
  <c r="A34" i="10" s="1"/>
  <c r="A35" i="10" s="1"/>
  <c r="A36" i="10" s="1"/>
  <c r="A37" i="10" s="1"/>
  <c r="G74" i="7" l="1"/>
  <c r="A60" i="7" l="1"/>
  <c r="A61" i="7" s="1"/>
  <c r="A62" i="7" s="1"/>
  <c r="A63" i="7" s="1"/>
  <c r="A64" i="7" s="1"/>
  <c r="A65" i="7" s="1"/>
  <c r="A66" i="7" s="1"/>
  <c r="A67" i="7" s="1"/>
  <c r="A54" i="7"/>
  <c r="G51" i="7"/>
  <c r="A17" i="7"/>
  <c r="A18" i="7" s="1"/>
  <c r="A19" i="7" s="1"/>
  <c r="A20" i="7" s="1"/>
  <c r="A21" i="7" s="1"/>
  <c r="A22" i="7" s="1"/>
  <c r="A23" i="7" s="1"/>
  <c r="A24" i="7" s="1"/>
  <c r="A25" i="7" s="1"/>
  <c r="A26" i="7" s="1"/>
  <c r="A27" i="7" s="1"/>
  <c r="A28" i="7" s="1"/>
  <c r="A29" i="7" s="1"/>
  <c r="A30" i="7" s="1"/>
  <c r="A31" i="7" s="1"/>
  <c r="A32" i="7" s="1"/>
  <c r="A33" i="7" s="1"/>
  <c r="A34" i="7" s="1"/>
  <c r="A35" i="7" s="1"/>
  <c r="A36" i="7" s="1"/>
  <c r="A37" i="7" s="1"/>
  <c r="A62" i="6" l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56" i="6"/>
  <c r="A18" i="6"/>
  <c r="A19" i="6" s="1"/>
  <c r="A20" i="6" s="1"/>
  <c r="A21" i="6" s="1"/>
  <c r="A22" i="6" s="1"/>
  <c r="A23" i="6" l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H18" i="5" l="1"/>
  <c r="I18" i="5"/>
  <c r="N18" i="5" l="1"/>
  <c r="N21" i="5" s="1"/>
  <c r="M18" i="5"/>
  <c r="L18" i="5"/>
  <c r="K18" i="5"/>
  <c r="J18" i="5"/>
  <c r="O16" i="5"/>
  <c r="O15" i="5"/>
  <c r="O14" i="5"/>
  <c r="O13" i="5"/>
  <c r="O12" i="5"/>
  <c r="O11" i="5"/>
  <c r="O10" i="5"/>
  <c r="O9" i="5"/>
  <c r="O18" i="5" l="1"/>
  <c r="P18" i="5"/>
  <c r="A7" i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B18" i="5" l="1"/>
  <c r="H19" i="5" s="1"/>
  <c r="I19" i="5" l="1"/>
  <c r="J19" i="5"/>
  <c r="K19" i="5"/>
  <c r="L19" i="5"/>
  <c r="M19" i="5"/>
  <c r="N19" i="5"/>
  <c r="O19" i="5" l="1"/>
  <c r="H51" i="3"/>
  <c r="A84" i="1" l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  <c r="A108" i="1" s="1"/>
  <c r="A109" i="1" s="1"/>
  <c r="A110" i="1" s="1"/>
  <c r="A111" i="1" s="1"/>
  <c r="A112" i="1" s="1"/>
  <c r="A113" i="1" s="1"/>
  <c r="A114" i="1" s="1"/>
  <c r="A115" i="1" s="1"/>
  <c r="A116" i="1" s="1"/>
  <c r="A117" i="1" s="1"/>
  <c r="A118" i="1" s="1"/>
  <c r="A119" i="1" s="1"/>
  <c r="A120" i="1" s="1"/>
  <c r="A121" i="1" s="1"/>
  <c r="A122" i="1" s="1"/>
  <c r="A123" i="1" s="1"/>
  <c r="A124" i="1" s="1"/>
  <c r="A125" i="1" s="1"/>
  <c r="A126" i="1" s="1"/>
  <c r="A127" i="1" s="1"/>
  <c r="A128" i="1" s="1"/>
  <c r="A129" i="1" s="1"/>
  <c r="A130" i="1" s="1"/>
  <c r="A131" i="1" s="1"/>
  <c r="A132" i="1" s="1"/>
  <c r="A133" i="1" s="1"/>
  <c r="A134" i="1" s="1"/>
  <c r="A135" i="1" s="1"/>
  <c r="A136" i="1" s="1"/>
  <c r="A137" i="1" s="1"/>
  <c r="A138" i="1" s="1"/>
  <c r="A139" i="1" s="1"/>
  <c r="A140" i="1" s="1"/>
  <c r="A141" i="1" s="1"/>
  <c r="A142" i="1" s="1"/>
  <c r="A143" i="1" s="1"/>
  <c r="A144" i="1" s="1"/>
  <c r="A145" i="1" s="1"/>
  <c r="A146" i="1" s="1"/>
  <c r="A147" i="1" s="1"/>
  <c r="A148" i="1" s="1"/>
  <c r="A149" i="1" s="1"/>
  <c r="A150" i="1" s="1"/>
  <c r="A151" i="1" s="1"/>
  <c r="A152" i="1" s="1"/>
  <c r="A153" i="1" s="1"/>
  <c r="A154" i="1" s="1"/>
  <c r="A155" i="1" s="1"/>
  <c r="A156" i="1" s="1"/>
  <c r="A157" i="1" s="1"/>
  <c r="A158" i="1" s="1"/>
  <c r="A159" i="1" s="1"/>
  <c r="A160" i="1" s="1"/>
  <c r="A161" i="1" s="1"/>
  <c r="A162" i="1" s="1"/>
  <c r="A163" i="1" s="1"/>
  <c r="A164" i="1" s="1"/>
  <c r="A165" i="1" s="1"/>
  <c r="A166" i="1" s="1"/>
  <c r="A167" i="1" s="1"/>
  <c r="A168" i="1" s="1"/>
  <c r="K129" i="1"/>
  <c r="J129" i="1"/>
  <c r="I129" i="1"/>
  <c r="I31" i="2" l="1"/>
</calcChain>
</file>

<file path=xl/sharedStrings.xml><?xml version="1.0" encoding="utf-8"?>
<sst xmlns="http://schemas.openxmlformats.org/spreadsheetml/2006/main" count="1973" uniqueCount="1039">
  <si>
    <t>Museum</t>
  </si>
  <si>
    <t>Capitol</t>
  </si>
  <si>
    <t>University</t>
  </si>
  <si>
    <t>City</t>
  </si>
  <si>
    <t>Cemetery</t>
  </si>
  <si>
    <t>Dade</t>
  </si>
  <si>
    <t>Jean</t>
  </si>
  <si>
    <t>John</t>
  </si>
  <si>
    <t>Liz</t>
  </si>
  <si>
    <t>Votes</t>
  </si>
  <si>
    <t>Place, Activity</t>
  </si>
  <si>
    <t>Location</t>
  </si>
  <si>
    <t>Start</t>
  </si>
  <si>
    <t>Finish</t>
  </si>
  <si>
    <t xml:space="preserve"> Construction</t>
  </si>
  <si>
    <t>Architect/Information</t>
  </si>
  <si>
    <t>FLW</t>
  </si>
  <si>
    <t>Chicago, Il.</t>
  </si>
  <si>
    <t>Tue</t>
  </si>
  <si>
    <t>Mon</t>
  </si>
  <si>
    <t>Sun</t>
  </si>
  <si>
    <t>Sat</t>
  </si>
  <si>
    <t>Fri</t>
  </si>
  <si>
    <t>Thu</t>
  </si>
  <si>
    <t>Wed</t>
  </si>
  <si>
    <t>Miles</t>
  </si>
  <si>
    <t>Time</t>
  </si>
  <si>
    <t>To:</t>
  </si>
  <si>
    <t>From:</t>
  </si>
  <si>
    <t>Day</t>
  </si>
  <si>
    <t>Date</t>
  </si>
  <si>
    <t>Total</t>
  </si>
  <si>
    <t>Driving</t>
  </si>
  <si>
    <t xml:space="preserve"> </t>
  </si>
  <si>
    <t xml:space="preserve"> Driving Time</t>
  </si>
  <si>
    <t>Activity</t>
  </si>
  <si>
    <t>Hrs.</t>
  </si>
  <si>
    <t>Minutes</t>
  </si>
  <si>
    <t>Saturday</t>
  </si>
  <si>
    <t>Monday</t>
  </si>
  <si>
    <t>Tuesday</t>
  </si>
  <si>
    <t>Wedesday</t>
  </si>
  <si>
    <t>Thursday</t>
  </si>
  <si>
    <t>Sunday</t>
  </si>
  <si>
    <t>Hotel</t>
  </si>
  <si>
    <t>Address</t>
  </si>
  <si>
    <t>Telephone</t>
  </si>
  <si>
    <t>Confirm #</t>
  </si>
  <si>
    <t>Price</t>
  </si>
  <si>
    <t>Home</t>
  </si>
  <si>
    <t>3565 N. Pine Grove</t>
  </si>
  <si>
    <t>not needed</t>
  </si>
  <si>
    <t>Priceless</t>
  </si>
  <si>
    <t>Days</t>
  </si>
  <si>
    <t>Average Daily Cost</t>
  </si>
  <si>
    <t>Gas</t>
  </si>
  <si>
    <t>Cash</t>
  </si>
  <si>
    <t>773-551-2822</t>
  </si>
  <si>
    <t>Daily</t>
  </si>
  <si>
    <t>Trip</t>
  </si>
  <si>
    <t>End</t>
  </si>
  <si>
    <t>NRHP</t>
  </si>
  <si>
    <t>Parking</t>
  </si>
  <si>
    <t>Chotchkies</t>
  </si>
  <si>
    <t>Food</t>
  </si>
  <si>
    <t>Attractions</t>
  </si>
  <si>
    <t>Clothing</t>
  </si>
  <si>
    <t>Oklahoma City, Ok.</t>
  </si>
  <si>
    <t>Tulsa, Ok.</t>
  </si>
  <si>
    <t>Bartlesville, Ok.</t>
  </si>
  <si>
    <t>Wichita, Ks.</t>
  </si>
  <si>
    <t>Kansas City, Mo.</t>
  </si>
  <si>
    <t>Lincoln, Ne.</t>
  </si>
  <si>
    <t>Omaha, Ne.</t>
  </si>
  <si>
    <t>Grand Lake, Ok.</t>
  </si>
  <si>
    <t xml:space="preserve">  1:36</t>
  </si>
  <si>
    <t>Tulsa, Ok. Attractions</t>
  </si>
  <si>
    <t>White</t>
  </si>
  <si>
    <t>Hispanic</t>
  </si>
  <si>
    <t>Asian</t>
  </si>
  <si>
    <t>Black</t>
  </si>
  <si>
    <t>Median Income:</t>
  </si>
  <si>
    <t>Built</t>
  </si>
  <si>
    <t>Place</t>
  </si>
  <si>
    <t>Zip Code</t>
  </si>
  <si>
    <t>Architect / Notes</t>
  </si>
  <si>
    <t>1301 South Boston Ave</t>
  </si>
  <si>
    <t>Adah Robinson &amp; Bruce Goff, Finest Art Deco</t>
  </si>
  <si>
    <t>1400 N Gilcrease Msm Rd_x0003_</t>
  </si>
  <si>
    <t>Run     -</t>
  </si>
  <si>
    <t>miles</t>
  </si>
  <si>
    <t>Schools</t>
  </si>
  <si>
    <t xml:space="preserve">North   - </t>
  </si>
  <si>
    <t>Parks</t>
  </si>
  <si>
    <t>West   -</t>
  </si>
  <si>
    <t>Churches</t>
  </si>
  <si>
    <t>South  -</t>
  </si>
  <si>
    <t>Baseball Stadium</t>
  </si>
  <si>
    <t>East    -</t>
  </si>
  <si>
    <t>Statue</t>
  </si>
  <si>
    <t>Theater</t>
  </si>
  <si>
    <t>Monument</t>
  </si>
  <si>
    <t>Public Library</t>
  </si>
  <si>
    <t>Golf Course</t>
  </si>
  <si>
    <t>Forest Preserve Woods</t>
  </si>
  <si>
    <t>Oklahoma City Attractions</t>
  </si>
  <si>
    <t>1700 NE 63rd St.</t>
  </si>
  <si>
    <t>307 NW 4th St.</t>
  </si>
  <si>
    <t>620 N Harvey Ave</t>
  </si>
  <si>
    <t>National Cowboy &amp; Western Heritage Museum</t>
  </si>
  <si>
    <t>Oklahoma City National Memorial - April 19, 1995</t>
  </si>
  <si>
    <t>Stained Glass shattered on East Side of Church</t>
  </si>
  <si>
    <t>Oklahoma State Capitol - closed Sat &amp; Sun</t>
  </si>
  <si>
    <t>Frederic Remington Hambrick Botanical Gardens</t>
  </si>
  <si>
    <t>Myriad Botanical Gardens</t>
  </si>
  <si>
    <t>301 W Reno Ave</t>
  </si>
  <si>
    <t>131 NW 4th St</t>
  </si>
  <si>
    <t>South Mickey Mantle Dr</t>
  </si>
  <si>
    <t>Crystal Bridge Tropical Conservatory built</t>
  </si>
  <si>
    <t>Chickasaw Bricktown Ballpark - OKC Dodgers</t>
  </si>
  <si>
    <t>Mickey Mantle, Johnny Bench, Warren Spahn</t>
  </si>
  <si>
    <t>Indian</t>
  </si>
  <si>
    <t xml:space="preserve">  4.00%</t>
  </si>
  <si>
    <t xml:space="preserve">  3.50%</t>
  </si>
  <si>
    <t>Chesapeake Energy Arena - Oklahoma City Thunder</t>
  </si>
  <si>
    <t>100 West Reno Ave</t>
  </si>
  <si>
    <t xml:space="preserve"> The Benham Companies, LLC.  $89.2 m</t>
  </si>
  <si>
    <t>Bricktown Water Taxi</t>
  </si>
  <si>
    <t>40 Min. narrated tour</t>
  </si>
  <si>
    <t>Riversportokc.org</t>
  </si>
  <si>
    <t>Tubing, Rafting</t>
  </si>
  <si>
    <t>Sailboat rentals, 9 mile bike path around lake</t>
  </si>
  <si>
    <t>Chesapeake Finish Line Tower</t>
  </si>
  <si>
    <t>Bricktown River Walk Pk</t>
  </si>
  <si>
    <t>Paul Moore - 47 bronze sculptures</t>
  </si>
  <si>
    <t>Centennial Land Run Monument - April 22, 1889</t>
  </si>
  <si>
    <t>111 S Mickey Mantle Dr</t>
  </si>
  <si>
    <t>1907 - Oklahoma statehood</t>
  </si>
  <si>
    <t>15 N. Robinson Ave.</t>
  </si>
  <si>
    <t>William Wells, Renovated, 1st OKC Skyscraper</t>
  </si>
  <si>
    <t>401 Harvey St.</t>
  </si>
  <si>
    <t>Sorey, Hill &amp; Sorey</t>
  </si>
  <si>
    <t>1104 N. Robinson Ave.</t>
  </si>
  <si>
    <t>Unknown</t>
  </si>
  <si>
    <t>1200 N. Robinson Ave.</t>
  </si>
  <si>
    <t>Unknown, vacant</t>
  </si>
  <si>
    <t>2426 N. Classen Blvd.</t>
  </si>
  <si>
    <t>Milk Bottle added. 2014 Restored.</t>
  </si>
  <si>
    <t>2501 N. Blackwelder Ave.</t>
  </si>
  <si>
    <t>Admin., Fine Arts, &amp; Goldstar Buildings</t>
  </si>
  <si>
    <t>321 Park Ave.</t>
  </si>
  <si>
    <t>Layton &amp; Forsyth, Manhattan Construction Co.</t>
  </si>
  <si>
    <t>1433 Classen Dr</t>
  </si>
  <si>
    <t>Hawk &amp; Parr, Originally:  Park Congregational</t>
  </si>
  <si>
    <t>215 Dean A. McGee Ave.</t>
  </si>
  <si>
    <t>James Knox Taylor, 1919 &amp; 1932 additions</t>
  </si>
  <si>
    <t>1 Park Avenue</t>
  </si>
  <si>
    <t>Layton,William Balser</t>
  </si>
  <si>
    <t>3214 N. Lake Ave.</t>
  </si>
  <si>
    <t xml:space="preserve"> Hans and Torrey Butzer - 168 died</t>
  </si>
  <si>
    <t>Solomon Andrew Layton, active oil rig on grnds</t>
  </si>
  <si>
    <t>725 S. Lincoln Blvd</t>
  </si>
  <si>
    <t xml:space="preserve">800 Riversport Dr </t>
  </si>
  <si>
    <t>Lake Hefner - 12.4 miles North NE</t>
  </si>
  <si>
    <t>5729-5799 W Britton Rd</t>
  </si>
  <si>
    <t>300 SW 7th St</t>
  </si>
  <si>
    <t xml:space="preserve"> 1967 Closed </t>
  </si>
  <si>
    <t>1931 Cathedral status</t>
  </si>
  <si>
    <t>3400 NW 36th St</t>
  </si>
  <si>
    <t>Will Rogers Park - Gardens &amp; Arboretum - NRHP</t>
  </si>
  <si>
    <t>Cathedral of Our Lady of Perpetual Help - NRHP</t>
  </si>
  <si>
    <t>City buys 220 acres, 1932 WPA, 5.4 miles NW</t>
  </si>
  <si>
    <t>Union Depot - NRHP</t>
  </si>
  <si>
    <t>Skirvin Hotel - NRHP</t>
  </si>
  <si>
    <t>Post Office, Courthouse &amp; Federal Building - NRHP</t>
  </si>
  <si>
    <t>Colcord - Louis Sullivan decortv. Terra cotta - NRHP</t>
  </si>
  <si>
    <t>Elks Lodge Building - 5 story building - NRHP</t>
  </si>
  <si>
    <t>First Church of Christ, Scientist - NRHP</t>
  </si>
  <si>
    <t>Milk Bottle Grocery - NRHP</t>
  </si>
  <si>
    <t>Oklahoma County Courthouse - NRHP</t>
  </si>
  <si>
    <t>Pilgrim Congregational Church - NRHP</t>
  </si>
  <si>
    <t>Oklahoma City Univ. - 1924 (Epworth Univ.) NRHP</t>
  </si>
  <si>
    <t>St. Joseph Old Cathedral - NRHP</t>
  </si>
  <si>
    <t>First (United Methodist) Church</t>
  </si>
  <si>
    <t>Rebuilding finished after</t>
  </si>
  <si>
    <t>- April 19 - 168 Died, Fertilizer Bombing of Alfred P Murrah Building</t>
  </si>
  <si>
    <t>- May 23 - last Land Run after Runs of 1891, 1892, &amp; 1893</t>
  </si>
  <si>
    <t>1889 - April 22 - founded as result 1st of 5 Land Runs, 50,000 people, 2 m acres</t>
  </si>
  <si>
    <t>2700 N Shartel Ave</t>
  </si>
  <si>
    <t>Fred H. &amp; Jennie Unholtz deeded 80 acres to</t>
  </si>
  <si>
    <t>Fairlawn Cemetery (Association)</t>
  </si>
  <si>
    <t>Federal Reserve Bank Branch of OKC</t>
  </si>
  <si>
    <t>1960 Addition</t>
  </si>
  <si>
    <t>226 Dean A. McGee Ave</t>
  </si>
  <si>
    <t>First Christian Church - NRHP (Frontline Church)</t>
  </si>
  <si>
    <t>Harn House</t>
  </si>
  <si>
    <t>The Children's Hospital at OU Medical Center</t>
  </si>
  <si>
    <t>The Ok. School of Science &amp; Math. (Lincoln School)</t>
  </si>
  <si>
    <t>1721 N. Lincoln Blvd</t>
  </si>
  <si>
    <t>2300 N. Lincoln Blvd</t>
  </si>
  <si>
    <t>1200 Children's Ave.</t>
  </si>
  <si>
    <t>Sears Catalog House, arrived flat bed train car</t>
  </si>
  <si>
    <t>Physician's Building</t>
  </si>
  <si>
    <t>144 Gifted, 1998 Residence, 1999 Gym</t>
  </si>
  <si>
    <t>1141 N. Lincoln Blvd</t>
  </si>
  <si>
    <t>Starbucks</t>
  </si>
  <si>
    <t>Hampton Inn</t>
  </si>
  <si>
    <t>Opens at 6 am</t>
  </si>
  <si>
    <t>McDonald's &amp; Circle K</t>
  </si>
  <si>
    <t>141 E Reno Avenue</t>
  </si>
  <si>
    <t>501 E Reno Avenue</t>
  </si>
  <si>
    <t>Opens at 6 am &amp; Open 24 hrs.</t>
  </si>
  <si>
    <t>Memorial</t>
  </si>
  <si>
    <t>Garden</t>
  </si>
  <si>
    <t>Basketball Arena</t>
  </si>
  <si>
    <t>Water Taxi</t>
  </si>
  <si>
    <t>Viewing Tower</t>
  </si>
  <si>
    <t>Rand Elliott, 5 floors - 12 ft each</t>
  </si>
  <si>
    <t>Railroad Station</t>
  </si>
  <si>
    <t>Hotels</t>
  </si>
  <si>
    <t>Post Office</t>
  </si>
  <si>
    <t>Courthouse</t>
  </si>
  <si>
    <t>Office Building</t>
  </si>
  <si>
    <t>Federal Reserve Bank</t>
  </si>
  <si>
    <t>State Capitol</t>
  </si>
  <si>
    <t>Historic Home</t>
  </si>
  <si>
    <t>Hospital</t>
  </si>
  <si>
    <t>23rd St.</t>
  </si>
  <si>
    <t>Walker Ave.</t>
  </si>
  <si>
    <t>Phillips Ave.</t>
  </si>
  <si>
    <t>Oklahoma River at Wiley Post Park</t>
  </si>
  <si>
    <t>300 E Sheridan Ave</t>
  </si>
  <si>
    <t>Lake</t>
  </si>
  <si>
    <t>River Sports Park</t>
  </si>
  <si>
    <t>Convenience Store</t>
  </si>
  <si>
    <t>Settled here by Creek Indians</t>
  </si>
  <si>
    <t>1901 - 1st Oil Well Drilled named Sue Bland No. 1</t>
  </si>
  <si>
    <t>1905 - Glenn Pool oil field discovered, 15 miles south of Tulsa</t>
  </si>
  <si>
    <t>1925 - Birthplace of Route 66 - Cyrus Avery - Father of Route 66</t>
  </si>
  <si>
    <t>Bob Wills &amp; the Texas Playboys - western swing</t>
  </si>
  <si>
    <t>Cesar Pelli (Petronas Towers)</t>
  </si>
  <si>
    <t>3704 South Birmingham Ave</t>
  </si>
  <si>
    <t>Creek Nation Council Oak (Tree) Park</t>
  </si>
  <si>
    <t>Broken Arrow Elementary-Junior High School</t>
  </si>
  <si>
    <t>415 S. Boston Ave.</t>
  </si>
  <si>
    <t>210 N. Main</t>
  </si>
  <si>
    <t>115 W. 5th St.</t>
  </si>
  <si>
    <t>2727 S. Rockford Rd.</t>
  </si>
  <si>
    <t>427 S. Boston Ave.</t>
  </si>
  <si>
    <t>3909 E. 5th Place</t>
  </si>
  <si>
    <t>11 E. 5th St.</t>
  </si>
  <si>
    <t>The Blue Dome - former Gulf Oil Service Station</t>
  </si>
  <si>
    <t>Interstate 244</t>
  </si>
  <si>
    <t>Highway 64</t>
  </si>
  <si>
    <t>ONEOK Field - Tulsa Drillers Baseball Team</t>
  </si>
  <si>
    <t>Notable Residents:  J. Paul Getty (1892-1976) 1st Million in Tulsa 1914-1916, Garth Brooks, Paul Harvey, Bill Hader, Tony Randall</t>
  </si>
  <si>
    <t xml:space="preserve">Notable:  Johnny Bench, Ron Howard, James Garner, Lon Chaney, Jr., The Flaming Lips, Louis L'Amour, Skip Bayless, Elizabeth Warren, Rick Bayless, </t>
  </si>
  <si>
    <t xml:space="preserve">                   Walter Cronkite, Ed Harris.</t>
  </si>
  <si>
    <t>320 South Boston</t>
  </si>
  <si>
    <t>BOK Center (Bank Of Oklahoma Center)</t>
  </si>
  <si>
    <t>Curtin, 1952 add-on entrance disfigured building</t>
  </si>
  <si>
    <t>423 N. Main (charged in 1930)</t>
  </si>
  <si>
    <t>1921 - May 31st - June 1 - Tulsa Race Riots - Whites attacked blacks - 35 blocks burned.</t>
  </si>
  <si>
    <t>401 S. Boston Ave.</t>
  </si>
  <si>
    <t>Henry F. Hoit, 20 story addition cantilevered</t>
  </si>
  <si>
    <t>55 miles NE of Tulsa</t>
  </si>
  <si>
    <t>Spavinaw Dam created Lake Spavinaw</t>
  </si>
  <si>
    <t>J. H. Trammell - Engineer, 138.2 MGD</t>
  </si>
  <si>
    <t>200 South Denver Ave W</t>
  </si>
  <si>
    <t>Keen &amp; Simpson; Delk,Edward Buehler </t>
  </si>
  <si>
    <t>Philtower - Builder: Waite Phillips 24 stories NRHP</t>
  </si>
  <si>
    <t>Cosden Building (Mid-Continent Tower) 16 stories NRHP</t>
  </si>
  <si>
    <t>Madison W. "Daddy" Cain's Ballroom - 10c dance lessons</t>
  </si>
  <si>
    <t>1750 S. Cheyenne Ave &amp; 18th</t>
  </si>
  <si>
    <t>Leon B. Senter</t>
  </si>
  <si>
    <t>515 S. Boston Ave</t>
  </si>
  <si>
    <t>Philcade - Builder: Waite Phillips 13 + pnths NRHP</t>
  </si>
  <si>
    <t>Westhope, 4.4 miles S, SE of Downtown Tulsa</t>
  </si>
  <si>
    <t xml:space="preserve">  2.30%</t>
  </si>
  <si>
    <t xml:space="preserve">  5.30%</t>
  </si>
  <si>
    <t>Median Income Household:</t>
  </si>
  <si>
    <t>Elder brothers Frank &amp; L.E. started Phillips Petrol</t>
  </si>
  <si>
    <t>Waite Phillips Mansion (1883 –1964) 72 rooms</t>
  </si>
  <si>
    <t>&amp; 1964 additions, Joseph R. Koberling, Jr.</t>
  </si>
  <si>
    <t>Will Rogers (1879-1935) High School - NRHP</t>
  </si>
  <si>
    <t>10-5 Closed Mon. - Thomas Moran Yellowstone</t>
  </si>
  <si>
    <t>(Thom.) Gilcrease (1890-1962) Museum - Art Amrcn West</t>
  </si>
  <si>
    <t>1610 S. Carson Ave.</t>
  </si>
  <si>
    <t>Robert M. McFarlin House - NRHP</t>
  </si>
  <si>
    <t>(Robert M.) McFarlin Building - NRHP</t>
  </si>
  <si>
    <t>Barnett-Haynes-Barnett, Florintine style</t>
  </si>
  <si>
    <t>Barnett-Haynes-Barnett-St. Louis, Prairie style</t>
  </si>
  <si>
    <t>W. 8th St. &amp; S. Boulder Ave.</t>
  </si>
  <si>
    <t>Holy Family Cathedrl, Rect. 1919, &amp; School 1900 - NRHP</t>
  </si>
  <si>
    <t>Curtain,J.P., Wasieleski, A.F. Sister Kathr Drexel</t>
  </si>
  <si>
    <t>510 Dewey Ave</t>
  </si>
  <si>
    <t>Bartlesville, Ok. Attractions</t>
  </si>
  <si>
    <t>FLW, Bruce Goff referred Price to FLW.</t>
  </si>
  <si>
    <t>Love, Albert J.</t>
  </si>
  <si>
    <t>Atlas Life Building - 12 Stories, 4 story 1946 Neon Sign</t>
  </si>
  <si>
    <t>Rush, Endacott &amp; Rush, NRHP,  Crtyrd by Marritt</t>
  </si>
  <si>
    <t>Harrington, Howard and Ash</t>
  </si>
  <si>
    <t>Eleventh Street Arkansas River Bridge - decomsnd 1972</t>
  </si>
  <si>
    <t>Parallels I-244 Closed 2008</t>
  </si>
  <si>
    <t>(Harold C.) Price Tower - 19 stories*</t>
  </si>
  <si>
    <t>*NHL - Nat'l Historic Landmark 1 of 22 in Oklahoma</t>
  </si>
  <si>
    <t>Boston Avenue Methodist Church - NRHP &amp; NHL</t>
  </si>
  <si>
    <t>NHL - Nat'l Historic Landmark - 1 of 22 in Oklahoma</t>
  </si>
  <si>
    <t xml:space="preserve"> George Winkler.  J. Paul Getty Home</t>
  </si>
  <si>
    <t>Mayo Hotel - 18 floors - NRHP</t>
  </si>
  <si>
    <t>313 E 2nd St</t>
  </si>
  <si>
    <t>Tulsa Union Depot (Oklahoma Jazz Hall of Fame)</t>
  </si>
  <si>
    <t>5 S Boston Ave</t>
  </si>
  <si>
    <t>R.C. Stephens. Opened and closed on May 13th !</t>
  </si>
  <si>
    <t>201 North Elgin Ave</t>
  </si>
  <si>
    <t>Populous.  7,833 seats, field 13 ft. below St. level</t>
  </si>
  <si>
    <t>Exchange Bank Building (320 S. Boston Building)</t>
  </si>
  <si>
    <t>Geo. Winkler, Bank started by McFarlin &amp; Sinclair</t>
  </si>
  <si>
    <t>10/22 Fls</t>
  </si>
  <si>
    <t>105 W M.B. Brady St</t>
  </si>
  <si>
    <t>(Wyatt Tate) Brady (1870-1925) Theater - NRHP</t>
  </si>
  <si>
    <t>1898 - Jan. 18 Tulsa Incorprtd, 1st Mayor, Edward Calkins elected. W T Brady, a founder of</t>
  </si>
  <si>
    <t>102 E Mathew B. Brady St</t>
  </si>
  <si>
    <t>Woodie Guthrie (1912-1967) Center</t>
  </si>
  <si>
    <t>This Land is Your Land - 1940, Son Arlo</t>
  </si>
  <si>
    <t>1720 W. Will Rogers Blvd, Claremore</t>
  </si>
  <si>
    <t>Cowboy, Humorist, Movie Star, Columnist</t>
  </si>
  <si>
    <t>Will Rogers (1879-1935) Museum - 29 miles NE -</t>
  </si>
  <si>
    <t>59626 E 307 Ln, Grove</t>
  </si>
  <si>
    <t>(918) 786-3400</t>
  </si>
  <si>
    <t>(918) 336-1000</t>
  </si>
  <si>
    <t>Oklahoma Vacation - Day by Day</t>
  </si>
  <si>
    <t>August 20th</t>
  </si>
  <si>
    <t>Nat'l Cowboy Museum, Lake Hefner</t>
  </si>
  <si>
    <t>August 21st</t>
  </si>
  <si>
    <t>See Woody Guthrie and Will Rogers Museums</t>
  </si>
  <si>
    <t>Drive to Will Rogers Museum</t>
  </si>
  <si>
    <t>August 22nd</t>
  </si>
  <si>
    <t>Water Ski, Tube - Grand Lake 918-786-3400</t>
  </si>
  <si>
    <t>Drive to Bartlesville, Ok.</t>
  </si>
  <si>
    <t>August 23rd</t>
  </si>
  <si>
    <t>August 24th</t>
  </si>
  <si>
    <t>August 25th</t>
  </si>
  <si>
    <t>Spend the Night in Omaha</t>
  </si>
  <si>
    <t>Run in Omaha, Ne.</t>
  </si>
  <si>
    <t>Wichita, Ks. Attractions</t>
  </si>
  <si>
    <t>Campbell Castle in Wichita'sRiverside neighborhood</t>
  </si>
  <si>
    <t>Davis Building at Friends University</t>
  </si>
  <si>
    <t>Old Sedgwick County Courthouse</t>
  </si>
  <si>
    <t>Drive to Wichita, Ks. - Lunch</t>
  </si>
  <si>
    <t>Drive to Topeka, Ks. - Capitol</t>
  </si>
  <si>
    <t>Run in Bartlesville, Ok. - Breakfast</t>
  </si>
  <si>
    <t>Run in Kansas City</t>
  </si>
  <si>
    <t>Leave for Airport, Fly to Chicago/Philadelphia</t>
  </si>
  <si>
    <t>Flight</t>
  </si>
  <si>
    <t>See Omaha, Ne. - Breakfast</t>
  </si>
  <si>
    <t xml:space="preserve">Elizabeth's </t>
  </si>
  <si>
    <t>Birthday</t>
  </si>
  <si>
    <t>Topeka, Ks.</t>
  </si>
  <si>
    <t>:57</t>
  </si>
  <si>
    <t>Omaha, Ne.   9:10 PM Arrive - Eliz., Jean, Dade</t>
  </si>
  <si>
    <t>Philadelphia 7:05 PM Leave</t>
  </si>
  <si>
    <t>Chicago, Il.   7:40 PM Leave</t>
  </si>
  <si>
    <t>Omaha, Ne. 10:55 PM Arrive - John</t>
  </si>
  <si>
    <t>OKC, Ok. 6:15 PM Leave</t>
  </si>
  <si>
    <t>OKC, Ok. 7:05 PM Leave</t>
  </si>
  <si>
    <t>Chicago, Il.     8:10 PM Arrive - Jean and Dade</t>
  </si>
  <si>
    <t>Philadelphia 10:55 PM Arrive - John</t>
  </si>
  <si>
    <t>Tulsa, Ok.  11:30 AM Leave</t>
  </si>
  <si>
    <t>Chicago, Il.  3:25 PM Arrive - Elizabeth</t>
  </si>
  <si>
    <t>Kansas City, Ks.</t>
  </si>
  <si>
    <t>Inn at Price Tower</t>
  </si>
  <si>
    <t>Nights</t>
  </si>
  <si>
    <t>Topeka, Ks. Attractions</t>
  </si>
  <si>
    <t>Brown vs. Board of Education Nat'l Historic Site</t>
  </si>
  <si>
    <t>Residence Inn</t>
  </si>
  <si>
    <t>Senate Suites</t>
  </si>
  <si>
    <t>Holiday Inn</t>
  </si>
  <si>
    <t>Free Breakfast (FB)</t>
  </si>
  <si>
    <t>2 Queen Beds (2Q)</t>
  </si>
  <si>
    <t>FB 2Q</t>
  </si>
  <si>
    <t>No Breakfast (NB)</t>
  </si>
  <si>
    <t xml:space="preserve">NB 2Q </t>
  </si>
  <si>
    <t>106 South 15th Street   </t>
  </si>
  <si>
    <t>402-342-4770</t>
  </si>
  <si>
    <t>801 Walnut St.</t>
  </si>
  <si>
    <t>816-474-9200</t>
  </si>
  <si>
    <t>900 SW Tyler</t>
  </si>
  <si>
    <t>785-233-5050</t>
  </si>
  <si>
    <t>510 Dewey Ave.</t>
  </si>
  <si>
    <t>918-336-1000</t>
  </si>
  <si>
    <t>17 W. 7th St.</t>
  </si>
  <si>
    <t>918-585-5898</t>
  </si>
  <si>
    <t>300 East Sheridan</t>
  </si>
  <si>
    <t>405-232-3600</t>
  </si>
  <si>
    <t>Silvestri Darby Vacation - Oklahoma - 2016</t>
  </si>
  <si>
    <t>Home Sweet Home</t>
  </si>
  <si>
    <t>Silvestri Darby Oklahoma Vacation - 2016</t>
  </si>
  <si>
    <t>August 19th</t>
  </si>
  <si>
    <t>Friday</t>
  </si>
  <si>
    <t>Silvestri Darby Vacation - Oklahoma 2016</t>
  </si>
  <si>
    <t>Spend the Night in K.C.</t>
  </si>
  <si>
    <t>See Kansas City</t>
  </si>
  <si>
    <t>See Omaha, Ne. - Leave Omaha</t>
  </si>
  <si>
    <t>Check In, Walk/Drive to Dinner</t>
  </si>
  <si>
    <t>Go to KC-Minnesota Twins Baseball Game</t>
  </si>
  <si>
    <t>Spend the Night in Topeka, Ks.</t>
  </si>
  <si>
    <t>Run in Topeka, Ks.</t>
  </si>
  <si>
    <t>Drive to Kansas City, Ks.  - Dinner</t>
  </si>
  <si>
    <t>Spend the Night in Bartlesville</t>
  </si>
  <si>
    <t>See Wichita, Ks.</t>
  </si>
  <si>
    <t>Drive to Grand Lake</t>
  </si>
  <si>
    <t>Drive to Tulsa</t>
  </si>
  <si>
    <t>Drive to Oklahoma City</t>
  </si>
  <si>
    <t>Run in Tulsa</t>
  </si>
  <si>
    <t>Run in Oklahoma City</t>
  </si>
  <si>
    <t>August 18th</t>
  </si>
  <si>
    <t>Elizabeth, Jean, &amp; Dade - Arrive in Omaha</t>
  </si>
  <si>
    <t>John - Arrives in Omaha</t>
  </si>
  <si>
    <t>Elizabeth - Leave for Airport, Fly to Chicago</t>
  </si>
  <si>
    <t>Dinner at 801 Chophouse 6:30 PM</t>
  </si>
  <si>
    <t>(15 Hrs.</t>
  </si>
  <si>
    <t>17 Mins.)</t>
  </si>
  <si>
    <t>Omaha, Nebraska Attractions</t>
  </si>
  <si>
    <t>Josyln Art Museum</t>
  </si>
  <si>
    <t>2200 Dodge St.</t>
  </si>
  <si>
    <t>John McDonald, Renoir, Monet, Cassett, 10-4 PM</t>
  </si>
  <si>
    <t>Union Station (Durham Museum)</t>
  </si>
  <si>
    <t>801 S. 10th St.</t>
  </si>
  <si>
    <t>Gilbert Stanley Underwood, $3.5 Million</t>
  </si>
  <si>
    <t>Joslyn Castle and Carriage House ($250K)</t>
  </si>
  <si>
    <t>3902 Davenport St.</t>
  </si>
  <si>
    <t>John McDonald, Jens Jensen, 1,2,3 Sunday 402-595-2199</t>
  </si>
  <si>
    <t>Lauritzen Gardens</t>
  </si>
  <si>
    <t>100 Bancroft St.</t>
  </si>
  <si>
    <t>Gazebo only remaining structure from Trans-Mississ Int'l Expo</t>
  </si>
  <si>
    <t>Warren Buffet Home</t>
  </si>
  <si>
    <t>5505 Farnam St. (55th St)</t>
  </si>
  <si>
    <t>Paid $31,500 for house. R.E. taxes $13,859 today</t>
  </si>
  <si>
    <t>Webster Telephone Exchange Building</t>
  </si>
  <si>
    <t>2213 Lake St.</t>
  </si>
  <si>
    <t>Thomas R. Kimball, Great Plains Black History Museum</t>
  </si>
  <si>
    <t>(J.L.) Brandeis (and Sons) Building</t>
  </si>
  <si>
    <t>210 S. 16th St.</t>
  </si>
  <si>
    <t>John Latenser, Sr., 8 Stories, 2 Stories Added</t>
  </si>
  <si>
    <t>Brandeis Home (Arthur and Zerlina)</t>
  </si>
  <si>
    <t>500 S. 38th St.</t>
  </si>
  <si>
    <t xml:space="preserve">Albert Kahn, </t>
  </si>
  <si>
    <t>Nash Block, 1 of 2 Twin Buildings Left</t>
  </si>
  <si>
    <t>902-912 Farnam St.</t>
  </si>
  <si>
    <t>Thomas R. Kimball, Last Building left from Jobber's Canyon</t>
  </si>
  <si>
    <t>Weber (Florence) Mill</t>
  </si>
  <si>
    <t>9102 N. 30th St.</t>
  </si>
  <si>
    <t>Rebuilt from Brigham Young's lumber. Weber's 1860-1964</t>
  </si>
  <si>
    <t>Mercer (Dr. Samuel D.) Mansion</t>
  </si>
  <si>
    <t>3920 Cuming St.</t>
  </si>
  <si>
    <t>Chief Surgeon Union Pac RR, Victorian Trim Removed</t>
  </si>
  <si>
    <t>Louis Nash Residence</t>
  </si>
  <si>
    <t>3807 Burt St.</t>
  </si>
  <si>
    <t>George Prinz</t>
  </si>
  <si>
    <t>Blackstone Hotel</t>
  </si>
  <si>
    <t>302 S. 36th St.</t>
  </si>
  <si>
    <t>F. W. Fitzpatrick</t>
  </si>
  <si>
    <t>(Gottlieb) Storz Mansion</t>
  </si>
  <si>
    <t>3708 Farnam St.</t>
  </si>
  <si>
    <t>Thomas R. Kimball, Astaire Dad worked for Storz,  Top</t>
  </si>
  <si>
    <t>Union Stockyards (Metro Comm. College)</t>
  </si>
  <si>
    <t>27th St. &amp; Q St.</t>
  </si>
  <si>
    <t>1997 - 197,000 Animals slaughtered, MCC purchased</t>
  </si>
  <si>
    <t>Old Market</t>
  </si>
  <si>
    <t>Howard and 11th Streets</t>
  </si>
  <si>
    <t>Old Mormon Cemetery</t>
  </si>
  <si>
    <t>3301 State St.</t>
  </si>
  <si>
    <t>359 Mormons enterred, 1936 Monument to…</t>
  </si>
  <si>
    <t>Bank of Florence Museum</t>
  </si>
  <si>
    <t>8502 N. 30th St.</t>
  </si>
  <si>
    <t>Heartland of America Park - Conagra Lake</t>
  </si>
  <si>
    <t>Dodge St. &amp; Missouri River</t>
  </si>
  <si>
    <t>Jobber's Canyon (Wharehouses) torn down to build park.</t>
  </si>
  <si>
    <t>Orpheum Theater</t>
  </si>
  <si>
    <t>409 S. 16th St.</t>
  </si>
  <si>
    <t>Holabird &amp; Roche, Rapp &amp; Rapp, 2,600 Seat, 2002 Renvtn</t>
  </si>
  <si>
    <t>Century Link Center, DLR Group - Architect</t>
  </si>
  <si>
    <t>455 N. 10th St.</t>
  </si>
  <si>
    <t>11 AM - 6 PM Packet Pickup, Woodstock of Capitalism</t>
  </si>
  <si>
    <t>(Mayor) Gene Leahy Mall Park</t>
  </si>
  <si>
    <t>1302 Farnam (S. 10th St.)</t>
  </si>
  <si>
    <t>1970's</t>
  </si>
  <si>
    <t> BVH Architect, Gary Bowen, Redesign</t>
  </si>
  <si>
    <t>TD Ameritrade Park</t>
  </si>
  <si>
    <t>1200 Mike Fahey St.</t>
  </si>
  <si>
    <t> Populous, College World Series, Creighton Baseball Played</t>
  </si>
  <si>
    <t>Douglas (Stephan A.) County Courthouse</t>
  </si>
  <si>
    <t>1701 Farnam St.</t>
  </si>
  <si>
    <t>John Latenser, Sr.</t>
  </si>
  <si>
    <t>Central High School, 2,159 Students</t>
  </si>
  <si>
    <t>124 N. 20th St.</t>
  </si>
  <si>
    <t>John Latenser, Sr., Gale Sayers, Henry Fonda</t>
  </si>
  <si>
    <t>Boys Town (Father Flanigan's)</t>
  </si>
  <si>
    <t>15 Miles West of Omaha</t>
  </si>
  <si>
    <t>1938 Film Spencer Tracy, Mickey Rooney</t>
  </si>
  <si>
    <t>Gerald R. Ford Birthsite and Gardens</t>
  </si>
  <si>
    <t>3202 Woolworth Ave.</t>
  </si>
  <si>
    <t>Torn Down</t>
  </si>
  <si>
    <t>Spirit of Nebraska's Wilderness</t>
  </si>
  <si>
    <t>1601 Dodge St.</t>
  </si>
  <si>
    <t>Kent Ullberg</t>
  </si>
  <si>
    <t xml:space="preserve">                  and Pioneer Courage</t>
  </si>
  <si>
    <t>1400 Capitol St.</t>
  </si>
  <si>
    <t>Blair Buswell and Ed Fraughton</t>
  </si>
  <si>
    <t>Rose Theater (Rose Blumkin Perfoming Arts)</t>
  </si>
  <si>
    <t>2001 Farnam</t>
  </si>
  <si>
    <t>Restored by Rose Blumkin, John Eberson, 2,776</t>
  </si>
  <si>
    <t>Nebraska Furniture Mart - Sold for $60 Mil</t>
  </si>
  <si>
    <t>700 S. 72nd St. (to Warren)</t>
  </si>
  <si>
    <t xml:space="preserve">$500 Investment, Rose Born in Russia 1893-1998 </t>
  </si>
  <si>
    <t>Omaha Civic Auditorium</t>
  </si>
  <si>
    <t>1804 Capitol Ave</t>
  </si>
  <si>
    <t>Closed in June</t>
  </si>
  <si>
    <t>El Museo Latino</t>
  </si>
  <si>
    <t>4701 S. 25th St.</t>
  </si>
  <si>
    <t>Current Location</t>
  </si>
  <si>
    <t>Scottish Rite Cathedral (Masonic Center)</t>
  </si>
  <si>
    <t>202 S. 20th St.</t>
  </si>
  <si>
    <t>General Crook House Museum</t>
  </si>
  <si>
    <t>5730 N. 30th St. Bldng 11B</t>
  </si>
  <si>
    <t>1-4 Sat, Sun. Metro Commun. College Campus</t>
  </si>
  <si>
    <t>Columbian Elementary School</t>
  </si>
  <si>
    <t>3819 Jones St.</t>
  </si>
  <si>
    <t>John Latenser, currently rental apts.</t>
  </si>
  <si>
    <t>Joel N. Cornish House</t>
  </si>
  <si>
    <t>1404 S. 10th St.</t>
  </si>
  <si>
    <t>Addition added, cut up into apts., 1956 Heirs sold</t>
  </si>
  <si>
    <t>Wattles House</t>
  </si>
  <si>
    <t>320 S. 37th St.</t>
  </si>
  <si>
    <t>Thomas R. Kimball, 1898 Trans-Mississippi &amp; Int'l Expo</t>
  </si>
  <si>
    <t>Trinity Cathedral (Episcopal)</t>
  </si>
  <si>
    <t>113 N. 18th St.</t>
  </si>
  <si>
    <t>Henry G. Harrison, $100K, 43 stained glass lancet windows</t>
  </si>
  <si>
    <t>Kountze Park</t>
  </si>
  <si>
    <t>1920 Pinkney St.</t>
  </si>
  <si>
    <t>Site of the Trans-Mississippi Expo, Kimball-Architect</t>
  </si>
  <si>
    <t>The Sherman</t>
  </si>
  <si>
    <t>2501 N. 16th St.</t>
  </si>
  <si>
    <t>Gustav Peterson, Oldest Apt. Building in Omaha</t>
  </si>
  <si>
    <t>Creighton University</t>
  </si>
  <si>
    <t>2500 California Plaza</t>
  </si>
  <si>
    <t>John A. Creighton, 8,000 Students today, Jesuit University</t>
  </si>
  <si>
    <t xml:space="preserve">    St. John's Church - Creighton University</t>
  </si>
  <si>
    <t>P. J. Creedon, John A. Creighton donated $100K to build</t>
  </si>
  <si>
    <t>St. Cecilia's Cathedral 255' X 158' X 222'</t>
  </si>
  <si>
    <t>701 N. 40th St.</t>
  </si>
  <si>
    <t>Thomas R. Kimball, Top 10 U.S. Largest Cathedrals</t>
  </si>
  <si>
    <t>Sacred Heart Catholic Church</t>
  </si>
  <si>
    <t>2218 Binney St.</t>
  </si>
  <si>
    <t>Fisher &amp; Lawrie,</t>
  </si>
  <si>
    <t>(Edward) Rosewater School (Apartments)</t>
  </si>
  <si>
    <t>3764 S. 13th St.</t>
  </si>
  <si>
    <t>Frederick W. Clarke, Founder of Omaha Bee, converted to</t>
  </si>
  <si>
    <t>Packer's National Bank Building</t>
  </si>
  <si>
    <t>4939 S. 24th St.</t>
  </si>
  <si>
    <t>Thomas R. Kimball, 1979 Bank Left, 1984 Offices &amp; Apts</t>
  </si>
  <si>
    <t>Mary Rogers Kimball House</t>
  </si>
  <si>
    <t>2236 St. Mary's Ave.</t>
  </si>
  <si>
    <t>Thomas R. Kimball,</t>
  </si>
  <si>
    <t>Livestock Exchange Building</t>
  </si>
  <si>
    <t>4920 S. 30th St.</t>
  </si>
  <si>
    <t xml:space="preserve">Prinz &amp; Kiewit, </t>
  </si>
  <si>
    <t>Omaha Public Library</t>
  </si>
  <si>
    <t>1823 Harney St. (19th St.)</t>
  </si>
  <si>
    <t>Office Building, Thomas R. Kimball</t>
  </si>
  <si>
    <t>Fed. Reserve Bank of K.C. Omaha Branch</t>
  </si>
  <si>
    <t>2201 Farnam St</t>
  </si>
  <si>
    <t>1219 Farnam - 1917 Rchrdsn Rmnsque Building Torn Down</t>
  </si>
  <si>
    <t>St. Margaret Mary's Church</t>
  </si>
  <si>
    <t>6116 Dodge St.</t>
  </si>
  <si>
    <t>Father Joseph Suneg of the Church was the architect.</t>
  </si>
  <si>
    <t>Holy Family Church</t>
  </si>
  <si>
    <t>18th &amp; Izard St.</t>
  </si>
  <si>
    <t>Charles and August Cleves</t>
  </si>
  <si>
    <t>NY Life Insurance Omaha Nat'l Bank Building</t>
  </si>
  <si>
    <t>1650 Farnam St.</t>
  </si>
  <si>
    <t>McKim, Mead &amp; White, Stanford White</t>
  </si>
  <si>
    <t>Anheuser-Busch Beer Depot</t>
  </si>
  <si>
    <t>1207-1215 Jones St.</t>
  </si>
  <si>
    <t>Henry Voss</t>
  </si>
  <si>
    <t>Flatiron Hotel</t>
  </si>
  <si>
    <t>1722 St. Mary's Ave.</t>
  </si>
  <si>
    <t>Fort Omaha (Sherman Barracks)</t>
  </si>
  <si>
    <t>3058 Fort St. (30th St.)</t>
  </si>
  <si>
    <t>Deeded to Metro Comm. College</t>
  </si>
  <si>
    <t>Kountze Memorial Lutheran Church</t>
  </si>
  <si>
    <t>2650 Farnam St.</t>
  </si>
  <si>
    <t>Hupmobile Building</t>
  </si>
  <si>
    <t>2523 Farnam St.</t>
  </si>
  <si>
    <t>Hupp Motor Company went out of business.</t>
  </si>
  <si>
    <t>Lincoln, Nebraska Attractions</t>
  </si>
  <si>
    <t>Frank H. Woods Telephone Museum</t>
  </si>
  <si>
    <t>Lester F. Larsen Tractor Test and Power Museum</t>
  </si>
  <si>
    <t>- Statehood</t>
  </si>
  <si>
    <t>1840's</t>
  </si>
  <si>
    <t>Robert Mills, 1917 moved to Lincoln, Ne.</t>
  </si>
  <si>
    <t>St. Mary's Cathedral</t>
  </si>
  <si>
    <t>Capitol - built in 4 phases, 1st finished in 1924.</t>
  </si>
  <si>
    <t> Bertram G. Goodhue, 4 Interior Fountains - 2017</t>
  </si>
  <si>
    <t>Other</t>
  </si>
  <si>
    <t>- Founded as the village of Lancaster</t>
  </si>
  <si>
    <t>- Incorporated as Lincoln, Capitol a negociated move from Omaha</t>
  </si>
  <si>
    <t>JTK Restaurant in Lincoln (Train) Station</t>
  </si>
  <si>
    <t>201 N 7th St.</t>
  </si>
  <si>
    <t>210 N 7th St.</t>
  </si>
  <si>
    <t>Lazlo's Brewery &amp; Grill - Haymarket District</t>
  </si>
  <si>
    <t>1445 K St.</t>
  </si>
  <si>
    <t>S. 27th St.</t>
  </si>
  <si>
    <t>Charles Bartlett Hester, 2 ponds &amp; a waterfall.</t>
  </si>
  <si>
    <t>Sunken Gardens - built to employ the unemployed</t>
  </si>
  <si>
    <t>2047 M St.</t>
  </si>
  <si>
    <t>Ongoing viability a concern</t>
  </si>
  <si>
    <t>3310 Holdrege St.</t>
  </si>
  <si>
    <t>Museum since, Chief Engineer from 1946 to 1975</t>
  </si>
  <si>
    <t xml:space="preserve"> Lied Bridge off State Road 31 over the Platte River</t>
  </si>
  <si>
    <t>MoPac Trail - East Side of Lincoln to Omaha Trail</t>
  </si>
  <si>
    <t>1627 H St.</t>
  </si>
  <si>
    <t>William Henry and Myrtle Ferguson House</t>
  </si>
  <si>
    <t>700 S 16th St</t>
  </si>
  <si>
    <t>Thomas P. Kennard House  - NRHP, next door to:</t>
  </si>
  <si>
    <t>John Keys Winchell of Chicago,1st Sec'y of State</t>
  </si>
  <si>
    <t>1420 K St</t>
  </si>
  <si>
    <t>Did not make the List:</t>
  </si>
  <si>
    <t>Nothing on-line !</t>
  </si>
  <si>
    <t>920 O St.</t>
  </si>
  <si>
    <t>Alfred B. Mullett, City Hall 1906-1969</t>
  </si>
  <si>
    <t xml:space="preserve">U.S. Post Office &amp; Court House 1879-1906 </t>
  </si>
  <si>
    <t>600 Stadium Drive</t>
  </si>
  <si>
    <t>Pioneer Park Nature Center - Ionic Columns from Washington D.C.'s U.S. Treasury</t>
  </si>
  <si>
    <t>Architecture Hall - University of Nebraska</t>
  </si>
  <si>
    <t>3550 East Campus Loop South</t>
  </si>
  <si>
    <t>U. of Nebraska &amp; Memorial Stadium - West Campus</t>
  </si>
  <si>
    <t>92,000 Seats - NW Corner of West Campus</t>
  </si>
  <si>
    <t>Originally the Library - SW Corner of East Campus</t>
  </si>
  <si>
    <t>Ted Zoli III, 3,000 ft. Cable-stayed Pedestrian &amp; Bicycle Bridge</t>
  </si>
  <si>
    <t>E on 15th St. to Missouri River</t>
  </si>
  <si>
    <t>Bob Kerrey Ped. Bridge - 2.5 m to Council Bluffs</t>
  </si>
  <si>
    <t xml:space="preserve"> - Played host to the World's Fair, dubbed the Trans-Mississippi Exposition</t>
  </si>
  <si>
    <t xml:space="preserve"> - Omaha Tribe ceded most of east-central Nebraska in a Treaty</t>
  </si>
  <si>
    <t xml:space="preserve"> - Omaha means "Dwellers on the Bluff" (not just a Football term)</t>
  </si>
  <si>
    <t xml:space="preserve"> - Groundbreaking for the First Transcontinental Railroad</t>
  </si>
  <si>
    <t xml:space="preserve"> - Founded by speculators from neighboring Council Bluffs, Iowa</t>
  </si>
  <si>
    <t xml:space="preserve"> - Statehood</t>
  </si>
  <si>
    <t xml:space="preserve"> - Union Stockyards were founded</t>
  </si>
  <si>
    <t xml:space="preserve">  2.40%</t>
  </si>
  <si>
    <t xml:space="preserve">Median Income Household:  </t>
  </si>
  <si>
    <t xml:space="preserve">   Floor called  Ballroom, 1955 Premier Party for Strategic Air Command with Jimmy  Stewart.</t>
  </si>
  <si>
    <t>Notable Residents:  Adele &amp; Fred Astaire, Gutzon Borglum, Marlon Brando, Warren Buffett, Henry Fonda, Gale Sayers, Malcolm X.</t>
  </si>
  <si>
    <t xml:space="preserve">Run:        </t>
  </si>
  <si>
    <t>Mike Fahey St.</t>
  </si>
  <si>
    <t>N. 20th St.</t>
  </si>
  <si>
    <t>Leavenworth</t>
  </si>
  <si>
    <t>S. 7th St. Conagra Lake</t>
  </si>
  <si>
    <t>222 S 15th St</t>
  </si>
  <si>
    <t>106 S 15th St</t>
  </si>
  <si>
    <t>30 West Pershing Road</t>
  </si>
  <si>
    <t>Harold Van Buren Magonigle,</t>
  </si>
  <si>
    <t>Liberty Memorial - NRHP (Nat'l WW I Museum)</t>
  </si>
  <si>
    <t>100 W 26th St</t>
  </si>
  <si>
    <t>219 N Delaware St, Independence, MO</t>
  </si>
  <si>
    <t>Bess &amp; Harry S Truman Home (1919-1972)</t>
  </si>
  <si>
    <t>Kansas City, Missouri Attractions</t>
  </si>
  <si>
    <t xml:space="preserve"> Henry Ford Hoit, Amazing Cliff top views of K.C.</t>
  </si>
  <si>
    <t>Corinthian Hall (K.C. Museum) Robert A. Long home</t>
  </si>
  <si>
    <t>3218 Gladstone Blvd. (Cost $1M)</t>
  </si>
  <si>
    <t>Cathedral of the Immaculate Conception</t>
  </si>
  <si>
    <t>801 Walnut St</t>
  </si>
  <si>
    <t>John McKecknie, Gumbel Building - NRHP-70 Rms</t>
  </si>
  <si>
    <t>Grace and Holy Trinity Cathedral</t>
  </si>
  <si>
    <t>415 W. 13th St.</t>
  </si>
  <si>
    <t>Wight and Wight</t>
  </si>
  <si>
    <t>Wight &amp; Wight. Tom Pendergast, Political Boss</t>
  </si>
  <si>
    <t>Kansas City Hall - House that Tom Built---</t>
  </si>
  <si>
    <t>Wight &amp; Wight. Frederick C. Gunn</t>
  </si>
  <si>
    <t>Jackson Cnty Courths - H. Truman presiding Judge</t>
  </si>
  <si>
    <t>14 W. 10th St.</t>
  </si>
  <si>
    <t>Hackney,W.F.; Et al.</t>
  </si>
  <si>
    <t>McKim, Mead, and White, Frederick Elmer Hill</t>
  </si>
  <si>
    <t>Frederick Elmer Hill, Consecrated</t>
  </si>
  <si>
    <t>20 West 9th St (Louis St. Gaudens)</t>
  </si>
  <si>
    <t>New York Life Building* (Twin in Omaha!) Eagle by:</t>
  </si>
  <si>
    <t>*NRHP - Nat'l Register of Historic Places</t>
  </si>
  <si>
    <t>112 West 9th St.</t>
  </si>
  <si>
    <t>Bradlee, Winslow &amp; Wetherell</t>
  </si>
  <si>
    <t>Old New England Building - NRHP</t>
  </si>
  <si>
    <t>300 W. 12th St.</t>
  </si>
  <si>
    <t>Standard Theatre (Folly Theater) - NRHP</t>
  </si>
  <si>
    <t>Louis S. Curtiss - K.C. Architect, orig. 2,400 seats</t>
  </si>
  <si>
    <t>First Nat'l Bank - K.C. Public Library - NRHP</t>
  </si>
  <si>
    <t>1232--1234 Main St.</t>
  </si>
  <si>
    <t>Lamb,Thomas W.; Mlinar,Emil</t>
  </si>
  <si>
    <t>Loew's Midland Theater-Midland Building - NRHP</t>
  </si>
  <si>
    <t>Hampton Inn K.C./Downtown Financ'l District</t>
  </si>
  <si>
    <t>Arthur C. Tufts &amp; Co.</t>
  </si>
  <si>
    <t>2107 Grand Blvd.</t>
  </si>
  <si>
    <t>360 Architecture, 17 Stories</t>
  </si>
  <si>
    <t>106 W. 12th St</t>
  </si>
  <si>
    <t>Boillot &amp; Lauck</t>
  </si>
  <si>
    <t>1330 Baltimore St</t>
  </si>
  <si>
    <t>Hoit, Price and Barnes</t>
  </si>
  <si>
    <t>909 Walnut St</t>
  </si>
  <si>
    <t>Coca-Cola Building (Western Auto Building) NRHP</t>
  </si>
  <si>
    <t>Hotel Phillips - NRHP</t>
  </si>
  <si>
    <t>Kansas City Power and Light Building - NRHP</t>
  </si>
  <si>
    <t>Fidelity National Bank &amp; Trust Building - NRHP</t>
  </si>
  <si>
    <t>H&amp;R Block World Headquarters</t>
  </si>
  <si>
    <t xml:space="preserve"> - Incorporated as Town of Kansas, shortly thereafter renamed Kansas City</t>
  </si>
  <si>
    <t>Kauffman Stadium - Kansas City Royals Home</t>
  </si>
  <si>
    <t>The Nelson-Atkins Museum of Art</t>
  </si>
  <si>
    <t>4525 Oak St.</t>
  </si>
  <si>
    <t>City Market. Arabia Steamboat Museum (Sank 1856)</t>
  </si>
  <si>
    <t>Town of Kansas Bridge - Riverfront Heritage Trail</t>
  </si>
  <si>
    <t>Largest Column Free Convention Space in World</t>
  </si>
  <si>
    <t>Bartle Hall - 4 ea. 335 ft tall concrete pylons use steel cables over I-670 to suspend Hall</t>
  </si>
  <si>
    <t xml:space="preserve">Notable People:  Burt Bacharach, Count Basie, Don Cheadle, Joan Crawford, Walter Cronkite, Walt Disney, </t>
  </si>
  <si>
    <t xml:space="preserve">                               Amelia Earhart, Jean Harlow, Satchel Paige, Ginger Rogers, Harry Truman</t>
  </si>
  <si>
    <t xml:space="preserve"> - Incorporated as City of Kansas</t>
  </si>
  <si>
    <t xml:space="preserve"> - Name changed to Kansas City</t>
  </si>
  <si>
    <t>Notable Features:  200 working fountains</t>
  </si>
  <si>
    <t xml:space="preserve"> - Hannibal Bridge by Octave Chanute, crossing Missouri River, opened; Population exploded</t>
  </si>
  <si>
    <t>414 E. 12th St. at Ilus W. Davis Park</t>
  </si>
  <si>
    <t>1300 Main St</t>
  </si>
  <si>
    <t>2-6 Red Coat Drive - 8.1 m from hotel</t>
  </si>
  <si>
    <t>68-70 Red Coat Dr. - 8.2 m from hotel</t>
  </si>
  <si>
    <t>Arrowhead Stadium - Kansas City Chiefs Home</t>
  </si>
  <si>
    <t>Kivett &amp; Myers, 2007-9 renovation, 40,933 seats</t>
  </si>
  <si>
    <t>Kivett &amp; Myers, 76,416 seats</t>
  </si>
  <si>
    <t>300-398 Main St.  400-410 Grand Blvd.</t>
  </si>
  <si>
    <t>Arabia recovered 1987-88</t>
  </si>
  <si>
    <t>Walnut St. to Missouri River NW on trail</t>
  </si>
  <si>
    <t>2 Miles to Trailhead (End)</t>
  </si>
  <si>
    <t>4750 Broadway St (after Seville, Spain)</t>
  </si>
  <si>
    <t>Country Club Plaza - Giralda Tower - 18 buildings</t>
  </si>
  <si>
    <t>1601 Broadway</t>
  </si>
  <si>
    <t xml:space="preserve">Kauffman Center for the Performing Arts </t>
  </si>
  <si>
    <t>Moshe Safdie, Sydney Opera House lookalike</t>
  </si>
  <si>
    <t>Construcciones y Auxiliar de Ferrocarriles (CAF)</t>
  </si>
  <si>
    <t xml:space="preserve">Kansas City (electric) Streetcar - Mostly on Main St., 2.2 miles between River Market and Union Station </t>
  </si>
  <si>
    <t>I-35, E. 6th St.</t>
  </si>
  <si>
    <t>I-35, Jefferson St.</t>
  </si>
  <si>
    <t>I-670, E.14th St.</t>
  </si>
  <si>
    <t>I-70, Charlotte St.</t>
  </si>
  <si>
    <t>433 West 11th St.</t>
  </si>
  <si>
    <t>Off Map:</t>
  </si>
  <si>
    <t>415 E. 12th St.</t>
  </si>
  <si>
    <t>Jarvis Hunt, NRHP.  2002 Amtrak service resumed</t>
  </si>
  <si>
    <t>Kansas City Union Station - 1999 - Science City</t>
  </si>
  <si>
    <t>Geo. P. Gates, Tix - Visitor Center - 223 N. Main</t>
  </si>
  <si>
    <t xml:space="preserve">Edward Buehler Delk. J.C. Nichols - Developer </t>
  </si>
  <si>
    <t>On Map, but Not on Run:</t>
  </si>
  <si>
    <t>Witchita, Ks.</t>
  </si>
  <si>
    <t xml:space="preserve">K. C. (electric) Streetcar - Mostly on Main St., 2.2 miles between River Market &amp; Union Station </t>
  </si>
  <si>
    <t>over the Platte River</t>
  </si>
  <si>
    <t>Lied Bridge off State Road 31</t>
  </si>
  <si>
    <t>Ted Zoli III, 3,000 ft. Cable-stayed Ped. &amp; Bicycle Bridge</t>
  </si>
  <si>
    <t>Columns, Pioneer Park, 68522      Ionic Columns from Washington D.C.'s U.S. Treasury</t>
  </si>
  <si>
    <t>1 mile NW of Capitol, 3 blocks NW of Post Office</t>
  </si>
  <si>
    <t>Drive to Lincoln, Ne. - Capitol - Open Sat til 1 Pm</t>
  </si>
  <si>
    <t>300 SW 10th St</t>
  </si>
  <si>
    <t>Topeka Performing Arts Center</t>
  </si>
  <si>
    <t>424 S Kansas Ave #1</t>
  </si>
  <si>
    <t>214 SE 8th Ave</t>
  </si>
  <si>
    <t>1515 SE Monroe St</t>
  </si>
  <si>
    <t>900 SW Tyler St</t>
  </si>
  <si>
    <t>Senate Luxury Suites Hotel</t>
  </si>
  <si>
    <t>Thomas W. Williamson, Monroe School closed.</t>
  </si>
  <si>
    <t>Free Breakfast</t>
  </si>
  <si>
    <t>$7 m., 2,417 seats</t>
  </si>
  <si>
    <t>Louis Simon. Brown v. Board of Education trial</t>
  </si>
  <si>
    <t>U.S. Post Office &amp; Courthouse, not used for original purposes*</t>
  </si>
  <si>
    <t>Brown vs. Board of Education Nat'l Historic Site - May 17, 1954*</t>
  </si>
  <si>
    <t>Central National Bank - NRHP</t>
  </si>
  <si>
    <t>Columbian Building - NRHP</t>
  </si>
  <si>
    <t>College Avenue Historic District - NRHP - pretty to run on</t>
  </si>
  <si>
    <t>Masonic Grand Lodge Building - NRHP</t>
  </si>
  <si>
    <t>St. Joseph's Catholic Church - NRHP</t>
  </si>
  <si>
    <t>Union Pacific Railroad Passenger Depot  - NRHP</t>
  </si>
  <si>
    <t>Capitol - tours to the top of dome (finished 1903) - 296 steps*</t>
  </si>
  <si>
    <t xml:space="preserve"> - Topeka Chartered</t>
  </si>
  <si>
    <t xml:space="preserve"> - Topeka founders chose the name, Kansa-Osage for "a good place to dig potatoes"</t>
  </si>
  <si>
    <t xml:space="preserve"> - Kansas became state</t>
  </si>
  <si>
    <t xml:space="preserve"> - City platted</t>
  </si>
  <si>
    <t>Topeka High School - NRHP - integrated since 1871</t>
  </si>
  <si>
    <t> Median income for a household </t>
  </si>
  <si>
    <t xml:space="preserve"> $ 35,928</t>
  </si>
  <si>
    <t>Charles Curtis (31st VP) House - NRHP</t>
  </si>
  <si>
    <t xml:space="preserve">Notable People:  Annette Bening, Bill Kurtis, Gwendolyn Brooks </t>
  </si>
  <si>
    <t>Memorial Building (G.A.R. Memorial Hall) - NRHP</t>
  </si>
  <si>
    <t>Charles Chandler</t>
  </si>
  <si>
    <t>120 SW 10th Ave</t>
  </si>
  <si>
    <t>227 SW Van Buren St</t>
  </si>
  <si>
    <t>800 SW 10th St</t>
  </si>
  <si>
    <t>Thomas Williamson</t>
  </si>
  <si>
    <t>248 NW Curtis St.</t>
  </si>
  <si>
    <t>Gilbert Stanley Underwood</t>
  </si>
  <si>
    <t>1648 SW 18th St</t>
  </si>
  <si>
    <t>Washburn U. 1865 (originally Lincoln College) Carnegie Library</t>
  </si>
  <si>
    <t>Cuthbert,James, &amp; Sargent</t>
  </si>
  <si>
    <t>320 SW 8th Ave</t>
  </si>
  <si>
    <t>332 East 1st Street North</t>
  </si>
  <si>
    <t>200 N Broadway St</t>
  </si>
  <si>
    <t>Edward Lippincott Tilton</t>
  </si>
  <si>
    <t>Wight &amp; Wight</t>
  </si>
  <si>
    <t>Hughes, George H., Lyon, Thomas Stewart</t>
  </si>
  <si>
    <t>College Ave between Huntoon and 17th st.</t>
  </si>
  <si>
    <t>112 SW 6th Ave</t>
  </si>
  <si>
    <t>Davis, Seymour</t>
  </si>
  <si>
    <t>1101 SW Topeka Blvd</t>
  </si>
  <si>
    <t xml:space="preserve"> Edward Townsend Mix, 8 am Mon.1866-1879 wings.</t>
  </si>
  <si>
    <t xml:space="preserve">Monday open at 6:45 am </t>
  </si>
  <si>
    <t>Staudaher</t>
  </si>
  <si>
    <t>Classic Bean (and Diet Coke Fountain Drinks)</t>
  </si>
  <si>
    <t>1860's</t>
  </si>
  <si>
    <t xml:space="preserve"> - City began as a trading post on the Chisholm Trail</t>
  </si>
  <si>
    <t xml:space="preserve"> - Platted, incorporated</t>
  </si>
  <si>
    <t xml:space="preserve"> - Clyde Cessna built Cessna Comet</t>
  </si>
  <si>
    <t xml:space="preserve"> - Walter Beech built Beechcraft</t>
  </si>
  <si>
    <t xml:space="preserve"> - Dubbed "Air Capital of the World"</t>
  </si>
  <si>
    <t>1962 </t>
  </si>
  <si>
    <t xml:space="preserve"> - Lear Jet Corporation opened its plant</t>
  </si>
  <si>
    <t xml:space="preserve"> - Lloyd Stearman starts Stearman Aircraft, bought by Boeing in 1931. </t>
  </si>
  <si>
    <t>Botanica, The Wichita Gardens</t>
  </si>
  <si>
    <t>401 N. Market St</t>
  </si>
  <si>
    <t xml:space="preserve">Notable Residents:  Joe Walsh, Wyatt Earp, Charles and David Koch, Gale Sayers, Jim Ryun. </t>
  </si>
  <si>
    <t>Sternberg,W.H.</t>
  </si>
  <si>
    <t>220 S. Main St.</t>
  </si>
  <si>
    <t>504 N. Main St.</t>
  </si>
  <si>
    <t>2100 University Ave.</t>
  </si>
  <si>
    <t>901 Spaulding Ave.</t>
  </si>
  <si>
    <t>Bird,George; Proudfoot,Willis</t>
  </si>
  <si>
    <t>John Eberson</t>
  </si>
  <si>
    <t>204 S. Main St.</t>
  </si>
  <si>
    <t>Bird,George; Proudfoot,Willis. Really cool</t>
  </si>
  <si>
    <t>855 South Martinson</t>
  </si>
  <si>
    <t>318 East Central Ave</t>
  </si>
  <si>
    <t>1155 N River Blvd</t>
  </si>
  <si>
    <t>Campbell Castle in Wichita's Riverside neighborhood - NRHP</t>
  </si>
  <si>
    <t>Old Sedgwick County Courthouse - NRHP</t>
  </si>
  <si>
    <t>701 North Amidon St.</t>
  </si>
  <si>
    <t>Wichita Area Garden Council &amp; the City of Wichita</t>
  </si>
  <si>
    <t>U.S. Post Office and Courthouse (Federal Courthouse) - NRHP</t>
  </si>
  <si>
    <t>James A. Wetmore/Louis A. Simon</t>
  </si>
  <si>
    <t>Wichita High School (East)</t>
  </si>
  <si>
    <t>Alumni - Joe Walsh, Jim Ryun</t>
  </si>
  <si>
    <t>Louis Curtiss</t>
  </si>
  <si>
    <t xml:space="preserve">Union Station </t>
  </si>
  <si>
    <t>Rock Island Depot - NRHP</t>
  </si>
  <si>
    <t>Long,J.T., Ling,A.R.</t>
  </si>
  <si>
    <t>729 E. Douglas Ave.</t>
  </si>
  <si>
    <t>701 E. Douglas Ave.</t>
  </si>
  <si>
    <t>2301 E. Douglas Ave.</t>
  </si>
  <si>
    <t>300 N. McLean Blvd.</t>
  </si>
  <si>
    <t>Exploration Place Science Museum - 18 Hole Mini Golf !</t>
  </si>
  <si>
    <t>Moshe Safdie.  Back in the saddle again !</t>
  </si>
  <si>
    <t>Glen Thomas. Closed 1951 - See mural over entry</t>
  </si>
  <si>
    <t>255 N. Roosevelt St</t>
  </si>
  <si>
    <t>Wichita Municipal Airport, now Kansas Aviation Museum, - NRHP</t>
  </si>
  <si>
    <t>FLW. Governor from 1919-1923.</t>
  </si>
  <si>
    <t>Henry J. Allen House - NRHP - House Tours</t>
  </si>
  <si>
    <t xml:space="preserve">Marsh,James B., Tomlinson,Edward </t>
  </si>
  <si>
    <t>John Mack Bridge - NRHP</t>
  </si>
  <si>
    <t>Crowell,Anthony Allaire</t>
  </si>
  <si>
    <t>Wichita City Carnegie Library Building - NRHP</t>
  </si>
  <si>
    <t>Old Wichita City Hall - NRHP</t>
  </si>
  <si>
    <t>The Orpheum Theatre - NRHP</t>
  </si>
  <si>
    <t>YMCA (Scottish Rite Temple) - Masons - NRHP</t>
  </si>
  <si>
    <t>Davis Building at Friends University (1898) (Garfield U.) - NRHP</t>
  </si>
  <si>
    <t>601 N. Water St.</t>
  </si>
  <si>
    <t>Calvary Baptist Church* - now Kansas African American Museum</t>
  </si>
  <si>
    <t>* NRHP - Nat'l Register of Historic Places</t>
  </si>
  <si>
    <t>Carey House - NRHP</t>
  </si>
  <si>
    <t>Terry &amp; Dumont</t>
  </si>
  <si>
    <t>525 E. Douglas Ave.</t>
  </si>
  <si>
    <t>1220 E. Kellogg Dr.</t>
  </si>
  <si>
    <t>Kellogg Elementary School - NRHP, now Apartments</t>
  </si>
  <si>
    <t xml:space="preserve"> U.G. Charles. 500 Black members built it for $60k</t>
  </si>
  <si>
    <t>Alfred Gould, Col. Burton Harvey Campbell, $90k</t>
  </si>
  <si>
    <t>Overend and Boucher, closed in 1996</t>
  </si>
  <si>
    <t>1871 Sim Park Drive</t>
  </si>
  <si>
    <t>Log Cabin of a Founding Father of Wichita</t>
  </si>
  <si>
    <t>Darius Sales Munger House - NRHP - in Old Cowtown Park</t>
  </si>
  <si>
    <t>Bird,George; Proudfoot,Willis, 1910 addition</t>
  </si>
  <si>
    <t>McCormick Elem. School - NRHP - closed 1992, now museum</t>
  </si>
  <si>
    <t>Emmanuel Louis Masqueray, $220k, dome 135 ft.</t>
  </si>
  <si>
    <t>3350 Geo, Washington Blvd.</t>
  </si>
  <si>
    <t>2700-2762 S. Broadway Ave.</t>
  </si>
  <si>
    <t>Riverside Cottage - NRHP</t>
  </si>
  <si>
    <t>2201 Silverlake Road</t>
  </si>
  <si>
    <t>La Quinta Foster Mansion - NRHP</t>
  </si>
  <si>
    <t>Edward Buehler Delk - M-F 9-5</t>
  </si>
  <si>
    <t>Inn At Price Tower</t>
  </si>
  <si>
    <t>Prairie National Wild Horse Refuge</t>
  </si>
  <si>
    <t>Redeemer Lutheran Church Educational Building</t>
  </si>
  <si>
    <t>Bruce Goff</t>
  </si>
  <si>
    <t>3700 SE Woodland Rd</t>
  </si>
  <si>
    <t>1925 Woolaroc Ranch Rd</t>
  </si>
  <si>
    <t>Woolaroc Ranch, Museum &amp; Wildlife Prsrv - NRHP</t>
  </si>
  <si>
    <t>Frank Phillips Estate, Phillips Petrol. Co</t>
  </si>
  <si>
    <t>2K Horses, 18K acres Hughes Ranch</t>
  </si>
  <si>
    <t>Walton Everman, remodel-Edwrd B Delk</t>
  </si>
  <si>
    <t>201 SW Keeler Ave</t>
  </si>
  <si>
    <t>Union (Old Santa Fe Depot) Railroad Depot</t>
  </si>
  <si>
    <t>1903 Santa Fe Engine 2-10-2</t>
  </si>
  <si>
    <t>Jacob H. Bartles settles in the Silverlake area</t>
  </si>
  <si>
    <t>Bartlesville Incorporated, Nellie Johnstone No. 1 has its first gusher</t>
  </si>
  <si>
    <t>Pathfinder Parkway - Pedestrian &amp; Bicycle Trail</t>
  </si>
  <si>
    <t>July 14th, Temperature hits 116 at 5:57 PM</t>
  </si>
  <si>
    <t>William Wesley Peters, Taliesin Chief</t>
  </si>
  <si>
    <t>Bartlesville Community Center - $13m</t>
  </si>
  <si>
    <t>300 SE Adams Blvd</t>
  </si>
  <si>
    <t>410 South Keeler Ave</t>
  </si>
  <si>
    <t>(Harold C.) Price Tower - 19 stories* - NRHP</t>
  </si>
  <si>
    <t>Weathers,P.H.</t>
  </si>
  <si>
    <t>Frank &amp; Jane Phillips Home - NRHP</t>
  </si>
  <si>
    <t>Johnstone Park</t>
  </si>
  <si>
    <t>1st Commercial Oilwell in Oklahoma</t>
  </si>
  <si>
    <t>Johnstone Park - Nellie Johnstone No. 1 - NRHP</t>
  </si>
  <si>
    <t>Old Washington County Courthouse - NRHP</t>
  </si>
  <si>
    <t>Joel Smith</t>
  </si>
  <si>
    <t>Philliips Petroleum (Museum) Building</t>
  </si>
  <si>
    <t>Keene &amp; Simpson</t>
  </si>
  <si>
    <t>Past Kiddie Park on Right</t>
  </si>
  <si>
    <t>Goes thru Johnstone Park</t>
  </si>
  <si>
    <t>146 S Madison Blvd</t>
  </si>
  <si>
    <t>St. Luke's Episcopal Church</t>
  </si>
  <si>
    <t>1908 Stained Glass from Frame Church</t>
  </si>
  <si>
    <t>210 E 9th St.</t>
  </si>
  <si>
    <t>715 S. Johnstone Ave.</t>
  </si>
  <si>
    <t>St. John before the Latin Gate Church &amp; School</t>
  </si>
  <si>
    <t>408 E 9th St</t>
  </si>
  <si>
    <t>Central Middle School (Central Jr. High)</t>
  </si>
  <si>
    <t>Addition, 1926-1939 H.S.</t>
  </si>
  <si>
    <t>1700 Hillcrest Dr</t>
  </si>
  <si>
    <t>Bartlesville High School - 1982 (College High before)</t>
  </si>
  <si>
    <t>Renovation, Art Deco details</t>
  </si>
  <si>
    <t>Hwy 123 South 18.8 miles</t>
  </si>
  <si>
    <t>Sooner Park - Swimming Pool, Miniature Golf</t>
  </si>
  <si>
    <t>Harold &amp; Mary Lou Price donated land</t>
  </si>
  <si>
    <t>Boiled in Oil at Southern Gate of Rome</t>
  </si>
  <si>
    <t>Will Rogers (1879-1935) Museum - 50 miles SW -</t>
  </si>
  <si>
    <t>1720 W. Will Rogers Blvd. Claremore</t>
  </si>
  <si>
    <t>Phillips Petrolm Co. Incorporated by Frank &amp; Lee Eldas Phillips - 27 employees</t>
  </si>
  <si>
    <t>Nelson F. Carr settles in the area &amp; builds trading post &amp; sawmill on Caney River.</t>
  </si>
  <si>
    <t>Notable Residents:  Frank Phillips</t>
  </si>
  <si>
    <t>Frank &amp; Lee Eldas Phillips found Phillips Petroleum Co.</t>
  </si>
  <si>
    <t>Cable TV born w the airing of "The Pajama Game" starring Doris Day in 300 Homes</t>
  </si>
  <si>
    <t>Grand Lake H2O Sports Rental - 70 miles ENE</t>
  </si>
  <si>
    <t>804 W 11th St</t>
  </si>
  <si>
    <t>White Rose Cemetery - Mausoleum Building</t>
  </si>
  <si>
    <t>15,000 sq ft., 500 crypts</t>
  </si>
  <si>
    <t>1107 S. Cherokee Ave.</t>
  </si>
  <si>
    <t>307 Delaware Avenue</t>
  </si>
  <si>
    <t>Run</t>
  </si>
  <si>
    <t>North</t>
  </si>
  <si>
    <t>West</t>
  </si>
  <si>
    <t>South</t>
  </si>
  <si>
    <t>East</t>
  </si>
  <si>
    <t>S. Virginia Ave.</t>
  </si>
  <si>
    <t>13th St.</t>
  </si>
  <si>
    <t>Caney River</t>
  </si>
  <si>
    <t>Office Towers</t>
  </si>
  <si>
    <t>Homes/Mansions/Ranches</t>
  </si>
  <si>
    <t>Train Stations</t>
  </si>
  <si>
    <t>Courthouses</t>
  </si>
  <si>
    <t>Trails/Parkways</t>
  </si>
  <si>
    <t>Lakes</t>
  </si>
  <si>
    <t>Museums</t>
  </si>
  <si>
    <t>Wildlife Refuges</t>
  </si>
  <si>
    <t>Cemeteries</t>
  </si>
  <si>
    <t>Community Centers</t>
  </si>
  <si>
    <t>S Elgin &amp; E 2nd St</t>
  </si>
  <si>
    <t>River Parks East Trail</t>
  </si>
  <si>
    <t>Parallels Arkansas River at 11th St.</t>
  </si>
  <si>
    <t>Waite Phillips Mansion (1883 –1964) 72 rooms 2.6 m SSE</t>
  </si>
  <si>
    <t>3.4m NW</t>
  </si>
  <si>
    <t>Will Rogers (1879-1935) High School - NRHP - 3.5 m East</t>
  </si>
  <si>
    <t>Trails</t>
  </si>
  <si>
    <t>Office Buildings</t>
  </si>
  <si>
    <t>Theaters</t>
  </si>
  <si>
    <t>Baseball Stadiums</t>
  </si>
  <si>
    <t>Dam</t>
  </si>
  <si>
    <t>Woodie Guthrie (1912-1967) Center &amp; Museum</t>
  </si>
  <si>
    <t>Train Depot</t>
  </si>
  <si>
    <t>Bridges</t>
  </si>
  <si>
    <t>Ballrooms</t>
  </si>
  <si>
    <t>Gas Stations</t>
  </si>
  <si>
    <t>House Museums</t>
  </si>
  <si>
    <t>Spirit of Nebraska's Wilderness and</t>
  </si>
  <si>
    <t xml:space="preserve">         Pioneer Courage Bronze Sculptures</t>
  </si>
  <si>
    <t>Residence Inn Omaha Dwntwn/Old Mrkt Area</t>
  </si>
  <si>
    <t>Statues, Set of</t>
  </si>
  <si>
    <t>Auditoriums or Theaters</t>
  </si>
  <si>
    <t>Markets</t>
  </si>
  <si>
    <t>Public Libraries</t>
  </si>
  <si>
    <t>Bridges/Trails</t>
  </si>
  <si>
    <t>Convention Hall</t>
  </si>
  <si>
    <t>City Hall</t>
  </si>
  <si>
    <t>Performing Arts Center</t>
  </si>
  <si>
    <t>Streetcars</t>
  </si>
  <si>
    <t xml:space="preserve">North </t>
  </si>
  <si>
    <t>6th Ave., 4th St.</t>
  </si>
  <si>
    <t>SW College Ave</t>
  </si>
  <si>
    <t>SE Monroe St.</t>
  </si>
  <si>
    <t>SW 17th St.</t>
  </si>
  <si>
    <t>Schools &amp; Universities</t>
  </si>
  <si>
    <t>Libraries</t>
  </si>
  <si>
    <t>Capitol Buildings</t>
  </si>
  <si>
    <t>Coffee Shops</t>
  </si>
  <si>
    <t>Performing Arts Centers</t>
  </si>
  <si>
    <t>Historic Districts</t>
  </si>
  <si>
    <t>Historic Houses</t>
  </si>
  <si>
    <t>U.S. Post Offices &amp; Courthouses</t>
  </si>
  <si>
    <t>Commericial Buildings</t>
  </si>
  <si>
    <t>701 S. Kansas Ave.</t>
  </si>
  <si>
    <t>722 S. Kansas Ave</t>
  </si>
  <si>
    <t>Grace Episcopal Cathedral</t>
  </si>
  <si>
    <t>701 SW 8th Ave.</t>
  </si>
  <si>
    <t xml:space="preserve">Arson 1975 walls remained, reopened 1978. </t>
  </si>
  <si>
    <t>Post Office &amp; Courthouses</t>
  </si>
  <si>
    <t>Scottish Rite Temples &amp; Masonic Temples</t>
  </si>
  <si>
    <t>City Halls</t>
  </si>
  <si>
    <t>Gardens</t>
  </si>
  <si>
    <t>Airport Terminals</t>
  </si>
  <si>
    <t>Parks &amp; Trails</t>
  </si>
  <si>
    <t>Capitol Building</t>
  </si>
  <si>
    <t>Dinner at ???? - Elizabeth Pick !</t>
  </si>
  <si>
    <t>Drugstore</t>
  </si>
  <si>
    <t>H2O</t>
  </si>
  <si>
    <t>Skiing</t>
  </si>
  <si>
    <t>Tolls</t>
  </si>
  <si>
    <t>Car Rntl</t>
  </si>
  <si>
    <t>Airfare</t>
  </si>
  <si>
    <t>Each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</si>
</sst>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6" formatCode="&quot;$&quot;#,##0_);[Red]\(&quot;$&quot;#,##0\)"/>
    <numFmt numFmtId="44" formatCode="_(&quot;$&quot;* #,##0.00_);_(&quot;$&quot;* \(#,##0.00\);_(&quot;$&quot;* &quot;-&quot;??_);_(@_)"/>
    <numFmt numFmtId="164" formatCode="&quot;$&quot;#,##0.00"/>
    <numFmt numFmtId="165" formatCode="[$-409]h:mm\ AM/PM;@"/>
    <numFmt numFmtId="166" formatCode="_(&quot;$&quot;* #,##0_);_(&quot;$&quot;* \(#,##0\);_(&quot;$&quot;* &quot;-&quot;??_);_(@_)"/>
    <numFmt numFmtId="167" formatCode="_([$$-409]* #,##0.00_);_([$$-409]* \(#,##0.00\);_([$$-409]* &quot;-&quot;??_);_(@_)"/>
    <numFmt numFmtId="168" formatCode="0.0"/>
  </numFmts>
  <fonts count="22" x14ac:knownFonts="1">
    <font>
      <sz val="10"/>
      <name val="Arial"/>
    </font>
    <font>
      <sz val="8"/>
      <name val="Arial"/>
      <family val="2"/>
    </font>
    <font>
      <sz val="14"/>
      <name val="Arial"/>
      <family val="2"/>
    </font>
    <font>
      <b/>
      <u/>
      <sz val="14"/>
      <name val="Arial"/>
      <family val="2"/>
    </font>
    <font>
      <b/>
      <u/>
      <sz val="24"/>
      <name val="Arial"/>
      <family val="2"/>
    </font>
    <font>
      <b/>
      <sz val="14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6"/>
      <name val="Arial"/>
      <family val="2"/>
    </font>
    <font>
      <b/>
      <u/>
      <sz val="22"/>
      <name val="Arial"/>
      <family val="2"/>
    </font>
    <font>
      <b/>
      <u/>
      <sz val="2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b/>
      <u/>
      <sz val="26"/>
      <name val="Arial"/>
      <family val="2"/>
    </font>
    <font>
      <b/>
      <u/>
      <sz val="16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color rgb="FF252525"/>
      <name val="Arial"/>
      <family val="2"/>
    </font>
    <font>
      <sz val="16"/>
      <color rgb="FF252525"/>
      <name val="Arial"/>
      <family val="2"/>
    </font>
    <font>
      <sz val="16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7" fillId="0" borderId="0" applyNumberFormat="0" applyFont="0" applyFill="0" applyAlignment="0" applyProtection="0"/>
    <xf numFmtId="44" fontId="18" fillId="0" borderId="0" applyFont="0" applyFill="0" applyBorder="0" applyAlignment="0" applyProtection="0"/>
    <xf numFmtId="9" fontId="18" fillId="0" borderId="0" applyFont="0" applyFill="0" applyBorder="0" applyAlignment="0" applyProtection="0"/>
  </cellStyleXfs>
  <cellXfs count="123">
    <xf numFmtId="0" fontId="0" fillId="0" borderId="0" xfId="0"/>
    <xf numFmtId="0" fontId="0" fillId="0" borderId="0" xfId="0" applyAlignment="1">
      <alignment horizontal="centerContinuous"/>
    </xf>
    <xf numFmtId="0" fontId="0" fillId="0" borderId="0" xfId="0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4" fillId="0" borderId="0" xfId="0" applyFont="1" applyAlignment="1">
      <alignment horizontal="centerContinuous"/>
    </xf>
    <xf numFmtId="0" fontId="5" fillId="0" borderId="0" xfId="0" applyFont="1" applyAlignment="1">
      <alignment horizontal="centerContinuous"/>
    </xf>
    <xf numFmtId="0" fontId="6" fillId="0" borderId="0" xfId="0" applyFont="1" applyAlignment="1">
      <alignment horizontal="centerContinuous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3" fontId="6" fillId="0" borderId="0" xfId="0" applyNumberFormat="1" applyFont="1"/>
    <xf numFmtId="20" fontId="6" fillId="0" borderId="0" xfId="0" quotePrefix="1" applyNumberFormat="1" applyFont="1" applyAlignment="1">
      <alignment horizontal="right"/>
    </xf>
    <xf numFmtId="0" fontId="6" fillId="0" borderId="0" xfId="0" applyFont="1" applyAlignment="1">
      <alignment horizontal="right"/>
    </xf>
    <xf numFmtId="0" fontId="8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16" fontId="6" fillId="0" borderId="0" xfId="0" applyNumberFormat="1" applyFont="1" applyAlignment="1">
      <alignment horizontal="left"/>
    </xf>
    <xf numFmtId="1" fontId="6" fillId="0" borderId="0" xfId="0" applyNumberFormat="1" applyFont="1"/>
    <xf numFmtId="20" fontId="6" fillId="0" borderId="0" xfId="0" applyNumberFormat="1" applyFont="1" applyAlignment="1">
      <alignment horizontal="right"/>
    </xf>
    <xf numFmtId="20" fontId="6" fillId="0" borderId="0" xfId="0" applyNumberFormat="1" applyFont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0" fontId="9" fillId="0" borderId="0" xfId="0" quotePrefix="1" applyFont="1" applyAlignment="1">
      <alignment horizontal="left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/>
    </xf>
    <xf numFmtId="0" fontId="11" fillId="0" borderId="0" xfId="0" applyFont="1" applyAlignment="1">
      <alignment horizontal="centerContinuous"/>
    </xf>
    <xf numFmtId="0" fontId="5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right"/>
    </xf>
    <xf numFmtId="16" fontId="2" fillId="0" borderId="0" xfId="0" applyNumberFormat="1" applyFont="1"/>
    <xf numFmtId="1" fontId="2" fillId="0" borderId="0" xfId="0" applyNumberFormat="1" applyFont="1"/>
    <xf numFmtId="0" fontId="3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3" fillId="0" borderId="0" xfId="0" quotePrefix="1" applyFont="1" applyAlignment="1">
      <alignment horizontal="left"/>
    </xf>
    <xf numFmtId="164" fontId="6" fillId="0" borderId="0" xfId="0" applyNumberFormat="1" applyFont="1"/>
    <xf numFmtId="0" fontId="14" fillId="0" borderId="0" xfId="0" applyFont="1"/>
    <xf numFmtId="20" fontId="6" fillId="0" borderId="0" xfId="0" applyNumberFormat="1" applyFont="1" applyAlignment="1">
      <alignment horizontal="left"/>
    </xf>
    <xf numFmtId="0" fontId="5" fillId="0" borderId="0" xfId="0" applyFont="1" applyAlignment="1">
      <alignment horizontal="center"/>
    </xf>
    <xf numFmtId="46" fontId="6" fillId="0" borderId="0" xfId="0" quotePrefix="1" applyNumberFormat="1" applyFont="1" applyAlignment="1">
      <alignment horizontal="right"/>
    </xf>
    <xf numFmtId="164" fontId="6" fillId="0" borderId="0" xfId="0" quotePrefix="1" applyNumberFormat="1" applyFont="1" applyAlignment="1">
      <alignment horizontal="right"/>
    </xf>
    <xf numFmtId="0" fontId="15" fillId="0" borderId="0" xfId="1" applyFont="1" applyAlignment="1">
      <alignment horizontal="centerContinuous"/>
    </xf>
    <xf numFmtId="0" fontId="7" fillId="0" borderId="0" xfId="1" applyAlignment="1">
      <alignment horizontal="centerContinuous"/>
    </xf>
    <xf numFmtId="0" fontId="4" fillId="0" borderId="0" xfId="1" applyFont="1" applyAlignment="1">
      <alignment horizontal="centerContinuous"/>
    </xf>
    <xf numFmtId="0" fontId="7" fillId="0" borderId="0" xfId="1"/>
    <xf numFmtId="0" fontId="8" fillId="0" borderId="0" xfId="1" applyFont="1"/>
    <xf numFmtId="0" fontId="16" fillId="0" borderId="0" xfId="1" applyFont="1" applyAlignment="1">
      <alignment horizontal="centerContinuous"/>
    </xf>
    <xf numFmtId="0" fontId="17" fillId="0" borderId="0" xfId="1" applyFont="1" applyAlignment="1">
      <alignment horizontal="centerContinuous"/>
    </xf>
    <xf numFmtId="0" fontId="17" fillId="0" borderId="0" xfId="1" applyFont="1"/>
    <xf numFmtId="0" fontId="5" fillId="0" borderId="0" xfId="1" applyFont="1" applyAlignment="1">
      <alignment horizontal="right"/>
    </xf>
    <xf numFmtId="0" fontId="13" fillId="0" borderId="0" xfId="1" applyFont="1" applyAlignment="1">
      <alignment horizontal="right"/>
    </xf>
    <xf numFmtId="0" fontId="3" fillId="0" borderId="0" xfId="1" quotePrefix="1" applyFont="1" applyAlignment="1">
      <alignment horizontal="left"/>
    </xf>
    <xf numFmtId="0" fontId="3" fillId="0" borderId="0" xfId="1" applyFont="1" applyAlignment="1">
      <alignment horizontal="left"/>
    </xf>
    <xf numFmtId="0" fontId="16" fillId="0" borderId="0" xfId="1" applyFont="1" applyAlignment="1">
      <alignment horizontal="right"/>
    </xf>
    <xf numFmtId="0" fontId="6" fillId="0" borderId="0" xfId="1" applyFont="1"/>
    <xf numFmtId="164" fontId="6" fillId="0" borderId="0" xfId="1" applyNumberFormat="1" applyFont="1"/>
    <xf numFmtId="164" fontId="6" fillId="0" borderId="0" xfId="0" applyNumberFormat="1" applyFont="1" applyAlignment="1">
      <alignment horizontal="right"/>
    </xf>
    <xf numFmtId="0" fontId="6" fillId="0" borderId="0" xfId="1" applyFont="1" applyAlignment="1">
      <alignment horizontal="right"/>
    </xf>
    <xf numFmtId="164" fontId="6" fillId="0" borderId="0" xfId="1" quotePrefix="1" applyNumberFormat="1" applyFont="1" applyAlignment="1">
      <alignment horizontal="right"/>
    </xf>
    <xf numFmtId="1" fontId="6" fillId="0" borderId="0" xfId="0" applyNumberFormat="1" applyFont="1" applyAlignment="1">
      <alignment horizontal="right"/>
    </xf>
    <xf numFmtId="18" fontId="2" fillId="0" borderId="0" xfId="0" applyNumberFormat="1" applyFont="1"/>
    <xf numFmtId="165" fontId="2" fillId="0" borderId="0" xfId="0" applyNumberFormat="1" applyFont="1"/>
    <xf numFmtId="3" fontId="5" fillId="0" borderId="0" xfId="0" applyNumberFormat="1" applyFont="1"/>
    <xf numFmtId="0" fontId="2" fillId="0" borderId="0" xfId="0" applyFont="1" applyAlignment="1">
      <alignment horizontal="center"/>
    </xf>
    <xf numFmtId="0" fontId="9" fillId="0" borderId="0" xfId="1" applyFont="1" applyAlignment="1">
      <alignment horizontal="right"/>
    </xf>
    <xf numFmtId="0" fontId="9" fillId="0" borderId="0" xfId="1" applyFont="1" applyFill="1" applyAlignment="1">
      <alignment horizontal="right"/>
    </xf>
    <xf numFmtId="164" fontId="6" fillId="0" borderId="0" xfId="1" applyNumberFormat="1" applyFont="1" applyFill="1"/>
    <xf numFmtId="0" fontId="12" fillId="0" borderId="0" xfId="1" applyFont="1"/>
    <xf numFmtId="16" fontId="6" fillId="0" borderId="0" xfId="0" applyNumberFormat="1" applyFont="1" applyAlignment="1">
      <alignment horizontal="right"/>
    </xf>
    <xf numFmtId="164" fontId="0" fillId="0" borderId="0" xfId="0" applyNumberFormat="1"/>
    <xf numFmtId="20" fontId="6" fillId="0" borderId="0" xfId="0" quotePrefix="1" applyNumberFormat="1" applyFont="1"/>
    <xf numFmtId="16" fontId="6" fillId="0" borderId="0" xfId="0" applyNumberFormat="1" applyFont="1"/>
    <xf numFmtId="0" fontId="14" fillId="0" borderId="0" xfId="0" applyFont="1" applyAlignment="1">
      <alignment horizontal="centerContinuous"/>
    </xf>
    <xf numFmtId="0" fontId="14" fillId="0" borderId="0" xfId="0" applyFont="1" applyAlignment="1">
      <alignment horizontal="left" vertical="top"/>
    </xf>
    <xf numFmtId="0" fontId="14" fillId="0" borderId="0" xfId="0" applyFont="1" applyAlignment="1">
      <alignment horizontal="right"/>
    </xf>
    <xf numFmtId="3" fontId="14" fillId="0" borderId="0" xfId="0" quotePrefix="1" applyNumberFormat="1" applyFont="1" applyAlignment="1">
      <alignment horizontal="right"/>
    </xf>
    <xf numFmtId="10" fontId="14" fillId="0" borderId="0" xfId="3" quotePrefix="1" applyNumberFormat="1" applyFont="1" applyAlignment="1">
      <alignment horizontal="left"/>
    </xf>
    <xf numFmtId="0" fontId="14" fillId="0" borderId="0" xfId="0" applyFont="1" applyAlignment="1">
      <alignment horizontal="left"/>
    </xf>
    <xf numFmtId="3" fontId="14" fillId="0" borderId="0" xfId="0" applyNumberFormat="1" applyFont="1"/>
    <xf numFmtId="166" fontId="14" fillId="0" borderId="0" xfId="2" quotePrefix="1" applyNumberFormat="1" applyFont="1" applyAlignment="1">
      <alignment horizontal="left"/>
    </xf>
    <xf numFmtId="167" fontId="14" fillId="0" borderId="0" xfId="0" applyNumberFormat="1" applyFont="1"/>
    <xf numFmtId="0" fontId="9" fillId="0" borderId="0" xfId="0" applyFont="1"/>
    <xf numFmtId="0" fontId="14" fillId="0" borderId="0" xfId="0" quotePrefix="1" applyFont="1"/>
    <xf numFmtId="15" fontId="14" fillId="0" borderId="0" xfId="0" quotePrefix="1" applyNumberFormat="1" applyFont="1"/>
    <xf numFmtId="0" fontId="7" fillId="0" borderId="0" xfId="0" applyFont="1"/>
    <xf numFmtId="10" fontId="14" fillId="0" borderId="0" xfId="3" quotePrefix="1" applyNumberFormat="1" applyFont="1" applyAlignment="1">
      <alignment horizontal="left" vertical="top"/>
    </xf>
    <xf numFmtId="6" fontId="14" fillId="0" borderId="0" xfId="0" applyNumberFormat="1" applyFont="1"/>
    <xf numFmtId="0" fontId="14" fillId="0" borderId="0" xfId="0" quotePrefix="1" applyFont="1" applyAlignment="1">
      <alignment horizontal="left" vertical="top"/>
    </xf>
    <xf numFmtId="10" fontId="0" fillId="0" borderId="0" xfId="0" applyNumberFormat="1"/>
    <xf numFmtId="0" fontId="5" fillId="0" borderId="0" xfId="0" applyFont="1"/>
    <xf numFmtId="0" fontId="6" fillId="0" borderId="0" xfId="1" applyFont="1" applyAlignment="1">
      <alignment horizontal="left"/>
    </xf>
    <xf numFmtId="16" fontId="2" fillId="0" borderId="0" xfId="0" applyNumberFormat="1" applyFont="1" applyAlignment="1">
      <alignment horizontal="center"/>
    </xf>
    <xf numFmtId="16" fontId="3" fillId="0" borderId="0" xfId="0" applyNumberFormat="1" applyFont="1" applyAlignment="1">
      <alignment horizontal="center"/>
    </xf>
    <xf numFmtId="16" fontId="5" fillId="0" borderId="0" xfId="0" applyNumberFormat="1" applyFont="1" applyAlignment="1">
      <alignment horizontal="center"/>
    </xf>
    <xf numFmtId="3" fontId="2" fillId="0" borderId="0" xfId="0" applyNumberFormat="1" applyFont="1"/>
    <xf numFmtId="0" fontId="2" fillId="0" borderId="0" xfId="0" quotePrefix="1" applyFont="1"/>
    <xf numFmtId="3" fontId="2" fillId="0" borderId="0" xfId="0" quotePrefix="1" applyNumberFormat="1" applyFont="1" applyAlignment="1">
      <alignment horizontal="right"/>
    </xf>
    <xf numFmtId="10" fontId="2" fillId="0" borderId="0" xfId="3" quotePrefix="1" applyNumberFormat="1" applyFont="1" applyAlignment="1">
      <alignment horizontal="left"/>
    </xf>
    <xf numFmtId="0" fontId="2" fillId="0" borderId="0" xfId="0" quotePrefix="1" applyFont="1" applyAlignment="1">
      <alignment horizontal="left" vertical="top"/>
    </xf>
    <xf numFmtId="10" fontId="2" fillId="0" borderId="0" xfId="0" applyNumberFormat="1" applyFont="1"/>
    <xf numFmtId="3" fontId="19" fillId="0" borderId="0" xfId="0" applyNumberFormat="1" applyFont="1"/>
    <xf numFmtId="0" fontId="19" fillId="0" borderId="0" xfId="0" applyFont="1"/>
    <xf numFmtId="0" fontId="2" fillId="0" borderId="0" xfId="0" quotePrefix="1" applyFont="1" applyAlignment="1">
      <alignment horizontal="left"/>
    </xf>
    <xf numFmtId="10" fontId="14" fillId="0" borderId="0" xfId="3" applyNumberFormat="1" applyFont="1" applyAlignment="1">
      <alignment horizontal="left" vertical="top"/>
    </xf>
    <xf numFmtId="6" fontId="14" fillId="0" borderId="0" xfId="0" applyNumberFormat="1" applyFont="1" applyAlignment="1">
      <alignment horizontal="left" vertical="top"/>
    </xf>
    <xf numFmtId="10" fontId="2" fillId="0" borderId="0" xfId="0" applyNumberFormat="1" applyFont="1" applyAlignment="1">
      <alignment horizontal="left" vertical="top"/>
    </xf>
    <xf numFmtId="10" fontId="2" fillId="0" borderId="0" xfId="3" quotePrefix="1" applyNumberFormat="1" applyFont="1" applyAlignment="1">
      <alignment horizontal="left" vertical="center"/>
    </xf>
    <xf numFmtId="6" fontId="2" fillId="0" borderId="0" xfId="0" applyNumberFormat="1" applyFont="1"/>
    <xf numFmtId="15" fontId="2" fillId="0" borderId="0" xfId="0" quotePrefix="1" applyNumberFormat="1" applyFont="1"/>
    <xf numFmtId="0" fontId="14" fillId="0" borderId="0" xfId="0" quotePrefix="1" applyFont="1" applyAlignment="1">
      <alignment horizontal="left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15" fontId="14" fillId="0" borderId="0" xfId="0" applyNumberFormat="1" applyFont="1" applyAlignment="1">
      <alignment horizontal="left" vertical="top"/>
    </xf>
    <xf numFmtId="0" fontId="14" fillId="0" borderId="0" xfId="0" applyFont="1" applyAlignment="1">
      <alignment horizontal="right" indent="1"/>
    </xf>
    <xf numFmtId="168" fontId="14" fillId="0" borderId="0" xfId="0" applyNumberFormat="1" applyFont="1"/>
    <xf numFmtId="10" fontId="2" fillId="0" borderId="0" xfId="0" applyNumberFormat="1" applyFont="1" applyAlignment="1">
      <alignment horizontal="left"/>
    </xf>
    <xf numFmtId="3" fontId="20" fillId="0" borderId="0" xfId="0" applyNumberFormat="1" applyFont="1"/>
    <xf numFmtId="0" fontId="20" fillId="0" borderId="0" xfId="0" applyFont="1"/>
    <xf numFmtId="10" fontId="14" fillId="0" borderId="0" xfId="3" quotePrefix="1" applyNumberFormat="1" applyFont="1" applyAlignment="1">
      <alignment horizontal="left" vertical="center"/>
    </xf>
    <xf numFmtId="166" fontId="14" fillId="0" borderId="0" xfId="2" quotePrefix="1" applyNumberFormat="1" applyFont="1" applyAlignment="1">
      <alignment horizontal="left" indent="2"/>
    </xf>
    <xf numFmtId="10" fontId="14" fillId="0" borderId="0" xfId="0" applyNumberFormat="1" applyFont="1" applyAlignment="1">
      <alignment horizontal="left" vertical="top"/>
    </xf>
    <xf numFmtId="0" fontId="21" fillId="0" borderId="0" xfId="0" applyFont="1"/>
    <xf numFmtId="44" fontId="6" fillId="0" borderId="0" xfId="2" applyFont="1"/>
  </cellXfs>
  <cellStyles count="4">
    <cellStyle name="Currency" xfId="2" builtinId="4"/>
    <cellStyle name="Normal" xfId="0" builtinId="0"/>
    <cellStyle name="Normal_Sheet1" xfId="1" xr:uid="{00000000-0005-0000-0000-000002000000}"/>
    <cellStyle name="Percent" xfId="3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29</xdr:row>
      <xdr:rowOff>0</xdr:rowOff>
    </xdr:from>
    <xdr:to>
      <xdr:col>2</xdr:col>
      <xdr:colOff>7620</xdr:colOff>
      <xdr:row>29</xdr:row>
      <xdr:rowOff>7620</xdr:rowOff>
    </xdr:to>
    <xdr:pic>
      <xdr:nvPicPr>
        <xdr:cNvPr id="2" name="Picture 2" descr="transparen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98720" y="1244346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51</xdr:row>
      <xdr:rowOff>0</xdr:rowOff>
    </xdr:from>
    <xdr:to>
      <xdr:col>3</xdr:col>
      <xdr:colOff>7620</xdr:colOff>
      <xdr:row>51</xdr:row>
      <xdr:rowOff>7620</xdr:rowOff>
    </xdr:to>
    <xdr:pic>
      <xdr:nvPicPr>
        <xdr:cNvPr id="4" name="Picture 2" descr="transparent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27220" y="348234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9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9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9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468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00000000-0008-0000-09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00000000-0008-0000-09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00000000-0008-0000-09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46420" y="1172718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00000000-0008-0000-0B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00000000-0008-0000-0B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42</xdr:row>
      <xdr:rowOff>0</xdr:rowOff>
    </xdr:from>
    <xdr:to>
      <xdr:col>3</xdr:col>
      <xdr:colOff>7620</xdr:colOff>
      <xdr:row>42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00000000-0008-0000-0B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43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00000000-0008-0000-0B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00000000-0008-0000-0B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43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00000000-0008-0000-0B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4" name="Picture 2" descr="transparent">
          <a:extLst>
            <a:ext uri="{FF2B5EF4-FFF2-40B4-BE49-F238E27FC236}">
              <a16:creationId xmlns:a16="http://schemas.microsoft.com/office/drawing/2014/main" id="{00000000-0008-0000-0C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5" name="Picture 2" descr="transparent">
          <a:extLst>
            <a:ext uri="{FF2B5EF4-FFF2-40B4-BE49-F238E27FC236}">
              <a16:creationId xmlns:a16="http://schemas.microsoft.com/office/drawing/2014/main" id="{00000000-0008-0000-0C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40</xdr:row>
      <xdr:rowOff>0</xdr:rowOff>
    </xdr:from>
    <xdr:to>
      <xdr:col>3</xdr:col>
      <xdr:colOff>7620</xdr:colOff>
      <xdr:row>40</xdr:row>
      <xdr:rowOff>7620</xdr:rowOff>
    </xdr:to>
    <xdr:pic>
      <xdr:nvPicPr>
        <xdr:cNvPr id="16" name="Picture 2" descr="transparent">
          <a:extLst>
            <a:ext uri="{FF2B5EF4-FFF2-40B4-BE49-F238E27FC236}">
              <a16:creationId xmlns:a16="http://schemas.microsoft.com/office/drawing/2014/main" id="{00000000-0008-0000-0C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991362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41</xdr:row>
      <xdr:rowOff>0</xdr:rowOff>
    </xdr:from>
    <xdr:ext cx="7620" cy="7620"/>
    <xdr:pic>
      <xdr:nvPicPr>
        <xdr:cNvPr id="17" name="Picture 2" descr="transparent">
          <a:extLst>
            <a:ext uri="{FF2B5EF4-FFF2-40B4-BE49-F238E27FC236}">
              <a16:creationId xmlns:a16="http://schemas.microsoft.com/office/drawing/2014/main" id="{00000000-0008-0000-0C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8" name="Picture 2" descr="transparent">
          <a:extLst>
            <a:ext uri="{FF2B5EF4-FFF2-40B4-BE49-F238E27FC236}">
              <a16:creationId xmlns:a16="http://schemas.microsoft.com/office/drawing/2014/main" id="{00000000-0008-0000-0C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41</xdr:row>
      <xdr:rowOff>0</xdr:rowOff>
    </xdr:from>
    <xdr:ext cx="7620" cy="7620"/>
    <xdr:pic>
      <xdr:nvPicPr>
        <xdr:cNvPr id="19" name="Picture 2" descr="transparent">
          <a:extLst>
            <a:ext uri="{FF2B5EF4-FFF2-40B4-BE49-F238E27FC236}">
              <a16:creationId xmlns:a16="http://schemas.microsoft.com/office/drawing/2014/main" id="{00000000-0008-0000-0C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58740" y="101727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29"/>
  <sheetViews>
    <sheetView zoomScale="90" zoomScaleNormal="90" workbookViewId="0">
      <selection activeCell="B6" sqref="B6"/>
    </sheetView>
  </sheetViews>
  <sheetFormatPr baseColWidth="10" defaultColWidth="8.83203125" defaultRowHeight="13" x14ac:dyDescent="0.15"/>
  <cols>
    <col min="1" max="1" width="6.33203125" customWidth="1"/>
    <col min="2" max="2" width="62.6640625" customWidth="1"/>
    <col min="3" max="3" width="47.6640625" customWidth="1"/>
    <col min="4" max="4" width="23.1640625" customWidth="1"/>
    <col min="5" max="5" width="12.1640625" customWidth="1"/>
    <col min="6" max="6" width="9.6640625" customWidth="1"/>
    <col min="7" max="7" width="72.6640625" customWidth="1"/>
    <col min="8" max="8" width="8.1640625" customWidth="1"/>
    <col min="9" max="9" width="7.83203125" customWidth="1"/>
    <col min="10" max="10" width="8" customWidth="1"/>
    <col min="11" max="11" width="5.1640625" customWidth="1"/>
    <col min="12" max="12" width="8.83203125" customWidth="1"/>
    <col min="13" max="13" width="10.83203125" customWidth="1"/>
    <col min="14" max="14" width="25.83203125" customWidth="1"/>
    <col min="17" max="17" width="9.83203125" customWidth="1"/>
    <col min="18" max="18" width="23" customWidth="1"/>
  </cols>
  <sheetData>
    <row r="1" spans="1:20" ht="28" x14ac:dyDescent="0.3">
      <c r="A1" s="25" t="s">
        <v>395</v>
      </c>
      <c r="B1" s="1"/>
      <c r="C1" s="1"/>
      <c r="D1" s="1"/>
      <c r="E1" s="1"/>
      <c r="F1" s="1"/>
      <c r="G1" s="1"/>
    </row>
    <row r="2" spans="1:20" ht="30" customHeight="1" x14ac:dyDescent="0.3">
      <c r="A2" s="6"/>
      <c r="B2" s="1"/>
      <c r="C2" s="1"/>
      <c r="D2" s="1"/>
      <c r="E2" s="1"/>
      <c r="F2" s="1"/>
      <c r="G2" s="1"/>
    </row>
    <row r="3" spans="1:20" ht="35" customHeight="1" x14ac:dyDescent="0.2">
      <c r="B3" s="1"/>
      <c r="C3" s="1"/>
      <c r="D3" s="1"/>
      <c r="E3" s="7" t="s">
        <v>14</v>
      </c>
      <c r="F3" s="8"/>
      <c r="H3" s="1"/>
      <c r="I3" s="1"/>
      <c r="J3" s="1"/>
      <c r="M3" s="1"/>
      <c r="N3" s="1"/>
      <c r="O3" s="1"/>
      <c r="P3" s="1"/>
      <c r="Q3" s="1"/>
      <c r="R3" s="1"/>
      <c r="S3" s="1"/>
      <c r="T3" s="1"/>
    </row>
    <row r="4" spans="1:20" ht="18" x14ac:dyDescent="0.2">
      <c r="B4" s="4" t="s">
        <v>10</v>
      </c>
      <c r="C4" s="4" t="s">
        <v>11</v>
      </c>
      <c r="D4" s="4" t="s">
        <v>3</v>
      </c>
      <c r="E4" s="9" t="s">
        <v>12</v>
      </c>
      <c r="F4" s="9" t="s">
        <v>13</v>
      </c>
      <c r="G4" s="4" t="s">
        <v>15</v>
      </c>
      <c r="H4" s="4" t="s">
        <v>5</v>
      </c>
      <c r="I4" s="4" t="s">
        <v>6</v>
      </c>
      <c r="J4" s="4" t="s">
        <v>7</v>
      </c>
      <c r="K4" s="4" t="s">
        <v>8</v>
      </c>
      <c r="L4" s="4" t="s">
        <v>9</v>
      </c>
    </row>
    <row r="6" spans="1:20" ht="18" x14ac:dyDescent="0.2">
      <c r="A6" s="3">
        <v>1</v>
      </c>
      <c r="B6" s="3" t="s">
        <v>504</v>
      </c>
      <c r="C6" s="3" t="s">
        <v>505</v>
      </c>
      <c r="D6" s="3" t="s">
        <v>73</v>
      </c>
      <c r="E6" s="3">
        <v>2005</v>
      </c>
      <c r="F6" s="3"/>
      <c r="G6" s="3" t="s">
        <v>506</v>
      </c>
      <c r="K6" s="3"/>
      <c r="L6" s="3"/>
    </row>
    <row r="7" spans="1:20" ht="18" x14ac:dyDescent="0.2">
      <c r="A7" s="3">
        <f t="shared" ref="A7:A12" si="0">1+A6</f>
        <v>2</v>
      </c>
      <c r="B7" s="3" t="s">
        <v>507</v>
      </c>
      <c r="C7" s="3" t="s">
        <v>508</v>
      </c>
      <c r="D7" s="3" t="s">
        <v>73</v>
      </c>
      <c r="E7" s="3">
        <v>2009</v>
      </c>
      <c r="F7" s="3"/>
      <c r="G7" s="3" t="s">
        <v>509</v>
      </c>
      <c r="K7" s="3"/>
      <c r="L7" s="3"/>
    </row>
    <row r="8" spans="1:20" ht="18" x14ac:dyDescent="0.2">
      <c r="A8" s="3">
        <f t="shared" si="0"/>
        <v>3</v>
      </c>
      <c r="B8" s="3" t="s">
        <v>536</v>
      </c>
      <c r="C8" s="3" t="s">
        <v>537</v>
      </c>
      <c r="D8" s="3" t="s">
        <v>73</v>
      </c>
      <c r="E8" s="3">
        <v>1880</v>
      </c>
      <c r="F8" s="3">
        <v>1883</v>
      </c>
      <c r="G8" s="3" t="s">
        <v>538</v>
      </c>
      <c r="K8" s="3"/>
      <c r="L8" s="3"/>
    </row>
    <row r="9" spans="1:20" ht="18" x14ac:dyDescent="0.2">
      <c r="A9" s="3">
        <f t="shared" si="0"/>
        <v>4</v>
      </c>
      <c r="B9" s="3" t="s">
        <v>516</v>
      </c>
      <c r="C9" s="3" t="s">
        <v>517</v>
      </c>
      <c r="D9" s="3" t="s">
        <v>73</v>
      </c>
      <c r="E9" s="3">
        <v>1954</v>
      </c>
      <c r="F9" s="3">
        <v>2014</v>
      </c>
      <c r="G9" s="3" t="s">
        <v>518</v>
      </c>
      <c r="K9" s="3"/>
      <c r="L9" s="3"/>
    </row>
    <row r="10" spans="1:20" ht="18" x14ac:dyDescent="0.2">
      <c r="A10" s="3">
        <f t="shared" si="0"/>
        <v>5</v>
      </c>
      <c r="B10" s="3" t="s">
        <v>545</v>
      </c>
      <c r="C10" s="3" t="s">
        <v>546</v>
      </c>
      <c r="D10" s="3" t="s">
        <v>73</v>
      </c>
      <c r="E10" s="3">
        <v>1878</v>
      </c>
      <c r="F10" s="3"/>
      <c r="G10" s="3" t="s">
        <v>547</v>
      </c>
      <c r="K10" s="3"/>
      <c r="L10" s="3"/>
    </row>
    <row r="11" spans="1:20" ht="18" x14ac:dyDescent="0.2">
      <c r="A11" s="3">
        <f t="shared" si="0"/>
        <v>6</v>
      </c>
      <c r="B11" s="3" t="s">
        <v>548</v>
      </c>
      <c r="C11" s="3" t="s">
        <v>546</v>
      </c>
      <c r="D11" s="3" t="s">
        <v>73</v>
      </c>
      <c r="E11" s="3">
        <v>1887</v>
      </c>
      <c r="F11" s="3">
        <v>1888</v>
      </c>
      <c r="G11" s="3" t="s">
        <v>549</v>
      </c>
      <c r="K11" s="3"/>
      <c r="L11" s="3"/>
    </row>
    <row r="12" spans="1:20" ht="18" x14ac:dyDescent="0.2">
      <c r="A12" s="3">
        <f t="shared" si="0"/>
        <v>7</v>
      </c>
      <c r="B12" s="3" t="s">
        <v>495</v>
      </c>
      <c r="C12" s="3" t="s">
        <v>496</v>
      </c>
      <c r="D12" s="3" t="s">
        <v>73</v>
      </c>
      <c r="E12" s="3">
        <v>1910</v>
      </c>
      <c r="F12" s="3">
        <v>1912</v>
      </c>
      <c r="G12" s="3" t="s">
        <v>497</v>
      </c>
      <c r="K12" s="3"/>
      <c r="L12" s="3"/>
    </row>
    <row r="13" spans="1:20" ht="18" x14ac:dyDescent="0.2">
      <c r="A13" s="3">
        <f t="shared" ref="A13:A44" si="1">1+A12</f>
        <v>8</v>
      </c>
      <c r="B13" s="3" t="s">
        <v>424</v>
      </c>
      <c r="C13" s="3" t="s">
        <v>425</v>
      </c>
      <c r="D13" s="3" t="s">
        <v>73</v>
      </c>
      <c r="E13" s="3">
        <v>1928</v>
      </c>
      <c r="F13" s="3">
        <v>1931</v>
      </c>
      <c r="G13" s="3" t="s">
        <v>426</v>
      </c>
      <c r="K13" s="3"/>
      <c r="L13" s="3"/>
    </row>
    <row r="14" spans="1:20" ht="18" x14ac:dyDescent="0.2">
      <c r="A14" s="3">
        <f t="shared" si="1"/>
        <v>9</v>
      </c>
      <c r="B14" s="3" t="s">
        <v>510</v>
      </c>
      <c r="C14" s="3" t="s">
        <v>511</v>
      </c>
      <c r="D14" s="3" t="s">
        <v>73</v>
      </c>
      <c r="E14" s="3">
        <v>1927</v>
      </c>
      <c r="F14" s="3">
        <v>1981</v>
      </c>
      <c r="G14" s="3" t="s">
        <v>512</v>
      </c>
      <c r="K14" s="3"/>
      <c r="L14" s="3"/>
    </row>
    <row r="15" spans="1:20" ht="18" x14ac:dyDescent="0.2">
      <c r="A15" s="3">
        <f t="shared" si="1"/>
        <v>10</v>
      </c>
      <c r="B15" s="3" t="s">
        <v>568</v>
      </c>
      <c r="C15" s="3" t="s">
        <v>569</v>
      </c>
      <c r="D15" s="3" t="s">
        <v>73</v>
      </c>
      <c r="E15" s="3">
        <v>1891</v>
      </c>
      <c r="F15" s="3">
        <v>1977</v>
      </c>
      <c r="G15" s="3" t="s">
        <v>570</v>
      </c>
      <c r="K15" s="3"/>
      <c r="L15" s="3"/>
    </row>
    <row r="16" spans="1:20" ht="18" x14ac:dyDescent="0.2">
      <c r="A16" s="3">
        <f t="shared" si="1"/>
        <v>11</v>
      </c>
      <c r="B16" s="3" t="s">
        <v>492</v>
      </c>
      <c r="C16" s="3" t="s">
        <v>493</v>
      </c>
      <c r="D16" s="3" t="s">
        <v>73</v>
      </c>
      <c r="E16" s="3">
        <v>1912</v>
      </c>
      <c r="F16" s="3"/>
      <c r="G16" s="3" t="s">
        <v>494</v>
      </c>
      <c r="K16" s="3"/>
      <c r="L16" s="3"/>
    </row>
    <row r="17" spans="1:12" ht="18" x14ac:dyDescent="0.2">
      <c r="A17" s="3">
        <f t="shared" si="1"/>
        <v>12</v>
      </c>
      <c r="B17" s="3" t="s">
        <v>586</v>
      </c>
      <c r="C17" s="3" t="s">
        <v>587</v>
      </c>
      <c r="D17" s="3" t="s">
        <v>73</v>
      </c>
      <c r="E17" s="3">
        <v>1912</v>
      </c>
      <c r="F17" s="3"/>
      <c r="G17" s="3" t="s">
        <v>459</v>
      </c>
      <c r="K17" s="3"/>
      <c r="L17" s="3"/>
    </row>
    <row r="18" spans="1:12" ht="18" x14ac:dyDescent="0.2">
      <c r="A18" s="3">
        <f t="shared" si="1"/>
        <v>13</v>
      </c>
      <c r="B18" s="3" t="s">
        <v>479</v>
      </c>
      <c r="C18" s="3" t="s">
        <v>480</v>
      </c>
      <c r="D18" s="3" t="s">
        <v>73</v>
      </c>
      <c r="E18" s="3">
        <v>1927</v>
      </c>
      <c r="F18" s="3"/>
      <c r="G18" s="3" t="s">
        <v>481</v>
      </c>
      <c r="H18" s="3"/>
      <c r="I18" s="3"/>
      <c r="J18" s="3"/>
      <c r="K18" s="3"/>
      <c r="L18" s="3"/>
    </row>
    <row r="19" spans="1:12" ht="18" x14ac:dyDescent="0.2">
      <c r="A19" s="3">
        <f t="shared" si="1"/>
        <v>14</v>
      </c>
      <c r="B19" s="3" t="s">
        <v>469</v>
      </c>
      <c r="C19" s="3" t="s">
        <v>470</v>
      </c>
      <c r="D19" s="3" t="s">
        <v>73</v>
      </c>
      <c r="E19" s="3">
        <v>1880</v>
      </c>
      <c r="F19" s="3"/>
      <c r="G19" s="3"/>
      <c r="H19" s="3"/>
      <c r="I19" s="3"/>
      <c r="J19" s="3"/>
      <c r="K19" s="3"/>
      <c r="L19" s="3"/>
    </row>
    <row r="20" spans="1:12" ht="18" x14ac:dyDescent="0.2">
      <c r="A20" s="3">
        <f t="shared" si="1"/>
        <v>15</v>
      </c>
      <c r="B20" s="3" t="s">
        <v>427</v>
      </c>
      <c r="C20" s="3" t="s">
        <v>428</v>
      </c>
      <c r="D20" s="3" t="s">
        <v>73</v>
      </c>
      <c r="E20" s="3">
        <v>1929</v>
      </c>
      <c r="F20" s="3">
        <v>1931</v>
      </c>
      <c r="G20" s="3" t="s">
        <v>429</v>
      </c>
      <c r="H20" s="3"/>
      <c r="I20" s="3"/>
      <c r="J20" s="3"/>
      <c r="K20" s="3"/>
      <c r="L20" s="3"/>
    </row>
    <row r="21" spans="1:12" ht="18" x14ac:dyDescent="0.2">
      <c r="A21" s="3">
        <f t="shared" si="1"/>
        <v>16</v>
      </c>
      <c r="B21" s="3" t="s">
        <v>476</v>
      </c>
      <c r="C21" s="3" t="s">
        <v>477</v>
      </c>
      <c r="D21" s="3" t="s">
        <v>73</v>
      </c>
      <c r="E21" s="3">
        <v>1990</v>
      </c>
      <c r="F21" s="3"/>
      <c r="G21" s="3" t="s">
        <v>478</v>
      </c>
      <c r="H21" s="3"/>
      <c r="I21" s="3"/>
      <c r="J21" s="3"/>
      <c r="K21" s="3"/>
      <c r="L21" s="3"/>
    </row>
    <row r="22" spans="1:12" ht="18" x14ac:dyDescent="0.2">
      <c r="A22" s="3">
        <f t="shared" si="1"/>
        <v>17</v>
      </c>
      <c r="B22" s="3" t="s">
        <v>448</v>
      </c>
      <c r="C22" s="3" t="s">
        <v>449</v>
      </c>
      <c r="D22" s="3" t="s">
        <v>73</v>
      </c>
      <c r="E22" s="3">
        <v>1907</v>
      </c>
      <c r="F22" s="3"/>
      <c r="G22" s="3" t="s">
        <v>450</v>
      </c>
      <c r="H22" s="3"/>
      <c r="I22" s="3"/>
      <c r="J22" s="3"/>
      <c r="K22" s="3"/>
      <c r="L22" s="3"/>
    </row>
    <row r="23" spans="1:12" ht="18" x14ac:dyDescent="0.2">
      <c r="A23" s="3">
        <f t="shared" si="1"/>
        <v>18</v>
      </c>
      <c r="B23" s="3" t="s">
        <v>485</v>
      </c>
      <c r="C23" s="3" t="s">
        <v>486</v>
      </c>
      <c r="D23" s="3" t="s">
        <v>73</v>
      </c>
      <c r="E23" s="3" t="s">
        <v>487</v>
      </c>
      <c r="F23" s="3">
        <v>2005</v>
      </c>
      <c r="G23" s="3" t="s">
        <v>488</v>
      </c>
      <c r="H23" s="3"/>
      <c r="I23" s="3"/>
      <c r="J23" s="3"/>
      <c r="K23" s="3"/>
      <c r="L23" s="3"/>
    </row>
    <row r="24" spans="1:12" ht="18" x14ac:dyDescent="0.2">
      <c r="A24" s="3">
        <f t="shared" si="1"/>
        <v>19</v>
      </c>
      <c r="B24" s="3" t="s">
        <v>580</v>
      </c>
      <c r="C24" s="3" t="s">
        <v>581</v>
      </c>
      <c r="D24" s="3" t="s">
        <v>73</v>
      </c>
      <c r="E24" s="3">
        <v>1888</v>
      </c>
      <c r="F24" s="3">
        <v>1889</v>
      </c>
      <c r="G24" s="3" t="s">
        <v>582</v>
      </c>
      <c r="I24" s="3"/>
      <c r="J24" s="3"/>
      <c r="K24" s="3"/>
      <c r="L24" s="3"/>
    </row>
    <row r="25" spans="1:12" ht="18" x14ac:dyDescent="0.2">
      <c r="A25" s="3">
        <f t="shared" si="1"/>
        <v>20</v>
      </c>
      <c r="B25" s="3" t="s">
        <v>430</v>
      </c>
      <c r="C25" s="3" t="s">
        <v>431</v>
      </c>
      <c r="D25" s="3" t="s">
        <v>73</v>
      </c>
      <c r="E25" s="3">
        <v>1899</v>
      </c>
      <c r="F25" s="3">
        <v>1903</v>
      </c>
      <c r="G25" s="3" t="s">
        <v>432</v>
      </c>
      <c r="I25" s="3"/>
      <c r="J25" s="3"/>
      <c r="K25" s="3"/>
      <c r="L25" s="3"/>
    </row>
    <row r="26" spans="1:12" ht="18" x14ac:dyDescent="0.2">
      <c r="A26" s="3">
        <f t="shared" si="1"/>
        <v>21</v>
      </c>
      <c r="B26" s="3" t="s">
        <v>433</v>
      </c>
      <c r="C26" s="3" t="s">
        <v>434</v>
      </c>
      <c r="D26" s="3" t="s">
        <v>73</v>
      </c>
      <c r="E26" s="3">
        <v>1982</v>
      </c>
      <c r="F26" s="3">
        <v>1898</v>
      </c>
      <c r="G26" s="3" t="s">
        <v>435</v>
      </c>
      <c r="I26" s="3"/>
      <c r="J26" s="3"/>
      <c r="K26" s="3"/>
      <c r="L26" s="3"/>
    </row>
    <row r="27" spans="1:12" ht="18" x14ac:dyDescent="0.2">
      <c r="A27" s="3">
        <f t="shared" si="1"/>
        <v>22</v>
      </c>
      <c r="B27" s="3" t="s">
        <v>436</v>
      </c>
      <c r="C27" s="3" t="s">
        <v>437</v>
      </c>
      <c r="D27" s="3" t="s">
        <v>73</v>
      </c>
      <c r="E27" s="3">
        <v>1921</v>
      </c>
      <c r="F27" s="3">
        <v>1958</v>
      </c>
      <c r="G27" s="3" t="s">
        <v>438</v>
      </c>
      <c r="I27" s="3"/>
      <c r="J27" s="3"/>
      <c r="K27" s="3"/>
      <c r="L27" s="3"/>
    </row>
    <row r="28" spans="1:12" ht="18" x14ac:dyDescent="0.2">
      <c r="A28" s="3">
        <f t="shared" si="1"/>
        <v>23</v>
      </c>
      <c r="B28" s="3" t="s">
        <v>439</v>
      </c>
      <c r="C28" s="3" t="s">
        <v>440</v>
      </c>
      <c r="D28" s="3" t="s">
        <v>73</v>
      </c>
      <c r="E28" s="3">
        <v>1907</v>
      </c>
      <c r="F28" s="3">
        <v>1976</v>
      </c>
      <c r="G28" s="3" t="s">
        <v>441</v>
      </c>
      <c r="I28" s="3"/>
      <c r="J28" s="3"/>
      <c r="K28" s="3"/>
      <c r="L28" s="3"/>
    </row>
    <row r="29" spans="1:12" ht="18" x14ac:dyDescent="0.2">
      <c r="A29" s="3">
        <f t="shared" si="1"/>
        <v>24</v>
      </c>
      <c r="B29" s="3" t="s">
        <v>442</v>
      </c>
      <c r="C29" s="3" t="s">
        <v>443</v>
      </c>
      <c r="D29" s="3" t="s">
        <v>73</v>
      </c>
      <c r="E29" s="3">
        <v>1906</v>
      </c>
      <c r="F29" s="3">
        <v>1921</v>
      </c>
      <c r="G29" s="3" t="s">
        <v>444</v>
      </c>
      <c r="I29" s="3"/>
      <c r="J29" s="3"/>
      <c r="K29" s="3"/>
      <c r="L29" s="3"/>
    </row>
    <row r="30" spans="1:12" ht="18" x14ac:dyDescent="0.2">
      <c r="A30" s="3">
        <f t="shared" si="1"/>
        <v>25</v>
      </c>
      <c r="B30" s="3" t="s">
        <v>445</v>
      </c>
      <c r="C30" s="3" t="s">
        <v>446</v>
      </c>
      <c r="D30" s="3" t="s">
        <v>73</v>
      </c>
      <c r="E30" s="3">
        <v>1904</v>
      </c>
      <c r="F30" s="3"/>
      <c r="G30" s="3" t="s">
        <v>447</v>
      </c>
      <c r="I30" s="3"/>
      <c r="J30" s="3"/>
      <c r="K30" s="3"/>
      <c r="L30" s="3"/>
    </row>
    <row r="31" spans="1:12" ht="18" x14ac:dyDescent="0.2">
      <c r="A31" s="3">
        <f t="shared" si="1"/>
        <v>26</v>
      </c>
      <c r="B31" s="3" t="s">
        <v>451</v>
      </c>
      <c r="C31" s="3" t="s">
        <v>452</v>
      </c>
      <c r="D31" s="3" t="s">
        <v>73</v>
      </c>
      <c r="E31" s="3">
        <v>1846</v>
      </c>
      <c r="F31" s="3">
        <v>1856</v>
      </c>
      <c r="G31" s="3" t="s">
        <v>453</v>
      </c>
      <c r="I31" s="3"/>
      <c r="J31" s="3"/>
      <c r="K31" s="3"/>
      <c r="L31" s="3"/>
    </row>
    <row r="32" spans="1:12" ht="18" x14ac:dyDescent="0.2">
      <c r="A32" s="3">
        <f t="shared" si="1"/>
        <v>27</v>
      </c>
      <c r="B32" s="3" t="s">
        <v>454</v>
      </c>
      <c r="C32" s="3" t="s">
        <v>455</v>
      </c>
      <c r="D32" s="3" t="s">
        <v>73</v>
      </c>
      <c r="E32" s="3">
        <v>1883</v>
      </c>
      <c r="F32" s="3">
        <v>1926</v>
      </c>
      <c r="G32" s="3" t="s">
        <v>456</v>
      </c>
      <c r="I32" s="3"/>
      <c r="J32" s="3"/>
      <c r="K32" s="3"/>
      <c r="L32" s="3"/>
    </row>
    <row r="33" spans="1:12" ht="18" x14ac:dyDescent="0.2">
      <c r="A33" s="3">
        <f t="shared" si="1"/>
        <v>28</v>
      </c>
      <c r="B33" s="3" t="s">
        <v>457</v>
      </c>
      <c r="C33" s="3" t="s">
        <v>458</v>
      </c>
      <c r="D33" s="3" t="s">
        <v>73</v>
      </c>
      <c r="E33" s="3">
        <v>1912</v>
      </c>
      <c r="F33" s="3"/>
      <c r="G33" s="3" t="s">
        <v>459</v>
      </c>
      <c r="I33" s="3"/>
      <c r="J33" s="3"/>
      <c r="K33" s="3"/>
      <c r="L33" s="3"/>
    </row>
    <row r="34" spans="1:12" ht="18" x14ac:dyDescent="0.2">
      <c r="A34" s="3">
        <f t="shared" si="1"/>
        <v>29</v>
      </c>
      <c r="B34" s="3" t="s">
        <v>460</v>
      </c>
      <c r="C34" s="3" t="s">
        <v>461</v>
      </c>
      <c r="D34" s="3" t="s">
        <v>73</v>
      </c>
      <c r="E34" s="3">
        <v>1915</v>
      </c>
      <c r="F34" s="3"/>
      <c r="G34" s="3" t="s">
        <v>462</v>
      </c>
      <c r="I34" s="3"/>
      <c r="J34" s="3"/>
      <c r="K34" s="3"/>
      <c r="L34" s="3"/>
    </row>
    <row r="35" spans="1:12" ht="18" x14ac:dyDescent="0.2">
      <c r="A35" s="3">
        <f t="shared" si="1"/>
        <v>30</v>
      </c>
      <c r="B35" s="3" t="s">
        <v>463</v>
      </c>
      <c r="C35" s="3" t="s">
        <v>464</v>
      </c>
      <c r="D35" s="3" t="s">
        <v>73</v>
      </c>
      <c r="E35" s="3">
        <v>1905</v>
      </c>
      <c r="F35" s="3"/>
      <c r="G35" s="3" t="s">
        <v>465</v>
      </c>
      <c r="I35" s="3"/>
      <c r="J35" s="3"/>
      <c r="K35" s="3"/>
      <c r="L35" s="3"/>
    </row>
    <row r="36" spans="1:12" ht="18" x14ac:dyDescent="0.2">
      <c r="A36" s="3">
        <f t="shared" si="1"/>
        <v>31</v>
      </c>
      <c r="B36" s="3" t="s">
        <v>652</v>
      </c>
      <c r="C36" s="3"/>
      <c r="D36" s="3" t="s">
        <v>73</v>
      </c>
      <c r="E36" s="3"/>
      <c r="F36" s="3"/>
      <c r="G36" s="3"/>
      <c r="I36" s="3"/>
      <c r="J36" s="3"/>
      <c r="K36" s="3"/>
      <c r="L36" s="3"/>
    </row>
    <row r="37" spans="1:12" ht="18" x14ac:dyDescent="0.2">
      <c r="A37" s="3">
        <f t="shared" si="1"/>
        <v>32</v>
      </c>
      <c r="B37" s="3" t="s">
        <v>466</v>
      </c>
      <c r="C37" s="3" t="s">
        <v>467</v>
      </c>
      <c r="D37" s="3" t="s">
        <v>73</v>
      </c>
      <c r="E37" s="3">
        <v>1884</v>
      </c>
      <c r="F37" s="3">
        <v>1999</v>
      </c>
      <c r="G37" s="3" t="s">
        <v>468</v>
      </c>
      <c r="I37" s="3"/>
      <c r="J37" s="3"/>
      <c r="K37" s="3"/>
      <c r="L37" s="3"/>
    </row>
    <row r="38" spans="1:12" ht="18" x14ac:dyDescent="0.2">
      <c r="A38" s="3">
        <f t="shared" si="1"/>
        <v>33</v>
      </c>
      <c r="B38" s="3" t="s">
        <v>471</v>
      </c>
      <c r="C38" s="3" t="s">
        <v>472</v>
      </c>
      <c r="D38" s="3" t="s">
        <v>73</v>
      </c>
      <c r="E38" s="3">
        <v>1846</v>
      </c>
      <c r="F38" s="3">
        <v>1848</v>
      </c>
      <c r="G38" s="3" t="s">
        <v>473</v>
      </c>
      <c r="I38" s="3"/>
      <c r="J38" s="3"/>
      <c r="K38" s="3"/>
      <c r="L38" s="3"/>
    </row>
    <row r="39" spans="1:12" ht="18" x14ac:dyDescent="0.2">
      <c r="A39" s="3">
        <f t="shared" si="1"/>
        <v>34</v>
      </c>
      <c r="B39" s="3" t="s">
        <v>474</v>
      </c>
      <c r="C39" s="3" t="s">
        <v>475</v>
      </c>
      <c r="D39" s="3" t="s">
        <v>73</v>
      </c>
      <c r="E39" s="3">
        <v>1856</v>
      </c>
      <c r="F39" s="3"/>
      <c r="G39" s="3"/>
      <c r="I39" s="3"/>
      <c r="J39" s="3"/>
      <c r="K39" s="3"/>
      <c r="L39" s="3"/>
    </row>
    <row r="40" spans="1:12" ht="15.5" customHeight="1" x14ac:dyDescent="0.2">
      <c r="A40" s="3">
        <f t="shared" si="1"/>
        <v>35</v>
      </c>
      <c r="B40" s="3" t="s">
        <v>482</v>
      </c>
      <c r="C40" s="3" t="s">
        <v>483</v>
      </c>
      <c r="D40" s="3" t="s">
        <v>73</v>
      </c>
      <c r="E40" s="3">
        <v>2001</v>
      </c>
      <c r="F40" s="3">
        <v>2006</v>
      </c>
      <c r="G40" s="3" t="s">
        <v>484</v>
      </c>
      <c r="I40" s="3"/>
      <c r="J40" s="3"/>
      <c r="K40" s="3"/>
      <c r="L40" s="3"/>
    </row>
    <row r="41" spans="1:12" ht="18" x14ac:dyDescent="0.2">
      <c r="A41" s="3">
        <f t="shared" si="1"/>
        <v>36</v>
      </c>
      <c r="B41" s="3" t="s">
        <v>489</v>
      </c>
      <c r="C41" s="3" t="s">
        <v>490</v>
      </c>
      <c r="D41" s="3" t="s">
        <v>73</v>
      </c>
      <c r="E41" s="3">
        <v>2011</v>
      </c>
      <c r="F41" s="3"/>
      <c r="G41" s="3" t="s">
        <v>491</v>
      </c>
      <c r="I41" s="3"/>
      <c r="J41" s="3"/>
      <c r="K41" s="3"/>
      <c r="L41" s="3"/>
    </row>
    <row r="42" spans="1:12" ht="18" x14ac:dyDescent="0.2">
      <c r="A42" s="3">
        <f t="shared" si="1"/>
        <v>37</v>
      </c>
      <c r="B42" s="3" t="s">
        <v>498</v>
      </c>
      <c r="C42" s="3" t="s">
        <v>499</v>
      </c>
      <c r="D42" s="3" t="s">
        <v>73</v>
      </c>
      <c r="E42" s="3">
        <v>1917</v>
      </c>
      <c r="F42" s="3"/>
      <c r="G42" s="3" t="s">
        <v>500</v>
      </c>
      <c r="I42" s="3"/>
      <c r="J42" s="3"/>
      <c r="K42" s="3"/>
      <c r="L42" s="3"/>
    </row>
    <row r="43" spans="1:12" ht="18" x14ac:dyDescent="0.2">
      <c r="A43" s="3">
        <f t="shared" si="1"/>
        <v>38</v>
      </c>
      <c r="B43" s="3" t="s">
        <v>501</v>
      </c>
      <c r="C43" s="3" t="s">
        <v>502</v>
      </c>
      <c r="D43" s="3" t="s">
        <v>73</v>
      </c>
      <c r="E43" s="3"/>
      <c r="F43" s="3">
        <v>1971</v>
      </c>
      <c r="G43" s="3" t="s">
        <v>503</v>
      </c>
      <c r="I43" s="3"/>
      <c r="J43" s="3"/>
      <c r="K43" s="3"/>
      <c r="L43" s="3"/>
    </row>
    <row r="44" spans="1:12" ht="18" x14ac:dyDescent="0.2">
      <c r="A44" s="3">
        <f t="shared" si="1"/>
        <v>39</v>
      </c>
      <c r="B44" s="3" t="s">
        <v>513</v>
      </c>
      <c r="C44" s="3" t="s">
        <v>514</v>
      </c>
      <c r="D44" s="3" t="s">
        <v>73</v>
      </c>
      <c r="E44" s="3">
        <v>1937</v>
      </c>
      <c r="F44" s="3">
        <v>1983</v>
      </c>
      <c r="G44" s="3" t="s">
        <v>515</v>
      </c>
      <c r="I44" s="3"/>
      <c r="J44" s="3"/>
      <c r="K44" s="3"/>
      <c r="L44" s="3"/>
    </row>
    <row r="45" spans="1:12" ht="18" x14ac:dyDescent="0.2">
      <c r="A45" s="3">
        <f t="shared" ref="A45:A79" si="2">1+A44</f>
        <v>40</v>
      </c>
      <c r="B45" s="3" t="s">
        <v>519</v>
      </c>
      <c r="C45" s="3" t="s">
        <v>520</v>
      </c>
      <c r="D45" s="3" t="s">
        <v>73</v>
      </c>
      <c r="E45" s="3">
        <v>1993</v>
      </c>
      <c r="F45" s="3">
        <v>1997</v>
      </c>
      <c r="G45" s="3" t="s">
        <v>521</v>
      </c>
      <c r="I45" s="3"/>
      <c r="J45" s="3"/>
      <c r="K45" s="3"/>
      <c r="L45" s="3"/>
    </row>
    <row r="46" spans="1:12" ht="18" x14ac:dyDescent="0.2">
      <c r="A46" s="3">
        <f t="shared" si="2"/>
        <v>41</v>
      </c>
      <c r="B46" s="3" t="s">
        <v>522</v>
      </c>
      <c r="C46" s="3" t="s">
        <v>523</v>
      </c>
      <c r="D46" s="3" t="s">
        <v>73</v>
      </c>
      <c r="E46" s="3">
        <v>1912</v>
      </c>
      <c r="F46" s="3">
        <v>1914</v>
      </c>
      <c r="G46" s="3" t="s">
        <v>494</v>
      </c>
      <c r="I46" s="3"/>
      <c r="J46" s="3"/>
      <c r="K46" s="3"/>
      <c r="L46" s="3"/>
    </row>
    <row r="47" spans="1:12" ht="18" x14ac:dyDescent="0.2">
      <c r="A47" s="3">
        <f t="shared" si="2"/>
        <v>42</v>
      </c>
      <c r="B47" s="3" t="s">
        <v>524</v>
      </c>
      <c r="C47" s="3" t="s">
        <v>525</v>
      </c>
      <c r="D47" s="3" t="s">
        <v>73</v>
      </c>
      <c r="E47" s="3">
        <v>1879</v>
      </c>
      <c r="F47" s="3"/>
      <c r="G47" s="3" t="s">
        <v>526</v>
      </c>
      <c r="I47" s="3"/>
      <c r="J47" s="3"/>
      <c r="K47" s="3"/>
      <c r="L47" s="3"/>
    </row>
    <row r="48" spans="1:12" ht="18" x14ac:dyDescent="0.2">
      <c r="A48" s="3">
        <f t="shared" si="2"/>
        <v>43</v>
      </c>
      <c r="B48" s="3" t="s">
        <v>527</v>
      </c>
      <c r="C48" s="3" t="s">
        <v>528</v>
      </c>
      <c r="D48" s="3" t="s">
        <v>73</v>
      </c>
      <c r="E48" s="3">
        <v>1892</v>
      </c>
      <c r="F48" s="3"/>
      <c r="G48" s="3" t="s">
        <v>529</v>
      </c>
      <c r="I48" s="3"/>
      <c r="J48" s="3"/>
      <c r="K48" s="3"/>
      <c r="L48" s="3"/>
    </row>
    <row r="49" spans="1:12" ht="18" x14ac:dyDescent="0.2">
      <c r="A49" s="3">
        <f t="shared" si="2"/>
        <v>44</v>
      </c>
      <c r="B49" s="3" t="s">
        <v>530</v>
      </c>
      <c r="C49" s="3" t="s">
        <v>531</v>
      </c>
      <c r="D49" s="3" t="s">
        <v>73</v>
      </c>
      <c r="E49" s="3">
        <v>1886</v>
      </c>
      <c r="F49" s="3">
        <v>1911</v>
      </c>
      <c r="G49" s="3" t="s">
        <v>532</v>
      </c>
      <c r="I49" s="3"/>
      <c r="J49" s="3"/>
      <c r="K49" s="3"/>
      <c r="L49" s="3"/>
    </row>
    <row r="50" spans="1:12" ht="18" x14ac:dyDescent="0.2">
      <c r="A50" s="3">
        <f t="shared" si="2"/>
        <v>45</v>
      </c>
      <c r="B50" s="3" t="s">
        <v>533</v>
      </c>
      <c r="C50" s="3" t="s">
        <v>534</v>
      </c>
      <c r="D50" s="3" t="s">
        <v>73</v>
      </c>
      <c r="E50" s="3">
        <v>1895</v>
      </c>
      <c r="F50" s="3"/>
      <c r="G50" s="3" t="s">
        <v>535</v>
      </c>
      <c r="I50" s="3"/>
      <c r="J50" s="3"/>
      <c r="K50" s="3"/>
      <c r="L50" s="3"/>
    </row>
    <row r="51" spans="1:12" ht="18" x14ac:dyDescent="0.2">
      <c r="A51" s="3">
        <f t="shared" si="2"/>
        <v>46</v>
      </c>
      <c r="B51" s="3" t="s">
        <v>539</v>
      </c>
      <c r="C51" s="3" t="s">
        <v>540</v>
      </c>
      <c r="D51" s="3" t="s">
        <v>73</v>
      </c>
      <c r="E51" s="3">
        <v>1889</v>
      </c>
      <c r="F51" s="3">
        <v>1898</v>
      </c>
      <c r="G51" s="3" t="s">
        <v>541</v>
      </c>
      <c r="H51" s="3"/>
      <c r="I51" s="3"/>
      <c r="J51" s="3"/>
      <c r="K51" s="3"/>
      <c r="L51" s="3"/>
    </row>
    <row r="52" spans="1:12" ht="18" x14ac:dyDescent="0.2">
      <c r="A52" s="3">
        <f t="shared" si="2"/>
        <v>47</v>
      </c>
      <c r="B52" s="3" t="s">
        <v>542</v>
      </c>
      <c r="C52" s="3" t="s">
        <v>543</v>
      </c>
      <c r="D52" s="3" t="s">
        <v>73</v>
      </c>
      <c r="E52" s="3">
        <v>1897</v>
      </c>
      <c r="F52" s="3"/>
      <c r="G52" s="3" t="s">
        <v>544</v>
      </c>
      <c r="H52" s="3"/>
      <c r="I52" s="3"/>
      <c r="J52" s="3"/>
      <c r="K52" s="3"/>
      <c r="L52" s="3"/>
    </row>
    <row r="53" spans="1:12" ht="18" x14ac:dyDescent="0.2">
      <c r="A53" s="3">
        <f t="shared" si="2"/>
        <v>48</v>
      </c>
      <c r="B53" s="3" t="s">
        <v>550</v>
      </c>
      <c r="C53" s="3" t="s">
        <v>551</v>
      </c>
      <c r="D53" s="3" t="s">
        <v>73</v>
      </c>
      <c r="E53" s="3">
        <v>1905</v>
      </c>
      <c r="F53" s="3"/>
      <c r="G53" s="3" t="s">
        <v>552</v>
      </c>
      <c r="H53" s="3"/>
      <c r="I53" s="3"/>
      <c r="J53" s="3"/>
      <c r="K53" s="3"/>
      <c r="L53" s="3"/>
    </row>
    <row r="54" spans="1:12" ht="18" x14ac:dyDescent="0.2">
      <c r="A54" s="3">
        <f t="shared" si="2"/>
        <v>49</v>
      </c>
      <c r="B54" s="3" t="s">
        <v>553</v>
      </c>
      <c r="C54" s="3" t="s">
        <v>554</v>
      </c>
      <c r="D54" s="3" t="s">
        <v>73</v>
      </c>
      <c r="E54" s="3">
        <v>1900</v>
      </c>
      <c r="F54" s="3">
        <v>1902</v>
      </c>
      <c r="G54" s="3" t="s">
        <v>555</v>
      </c>
      <c r="H54" s="3"/>
      <c r="I54" s="3"/>
      <c r="J54" s="3"/>
      <c r="K54" s="3"/>
      <c r="L54" s="3"/>
    </row>
    <row r="55" spans="1:12" ht="18" x14ac:dyDescent="0.2">
      <c r="A55" s="3">
        <f t="shared" si="2"/>
        <v>50</v>
      </c>
      <c r="B55" s="3" t="s">
        <v>556</v>
      </c>
      <c r="C55" s="3" t="s">
        <v>557</v>
      </c>
      <c r="D55" s="3" t="s">
        <v>73</v>
      </c>
      <c r="E55" s="3">
        <v>1910</v>
      </c>
      <c r="F55" s="3">
        <v>1985</v>
      </c>
      <c r="G55" s="3" t="s">
        <v>558</v>
      </c>
      <c r="H55" s="3"/>
      <c r="I55" s="3"/>
      <c r="J55" s="3"/>
      <c r="K55" s="3"/>
      <c r="L55" s="3"/>
    </row>
    <row r="56" spans="1:12" ht="18" x14ac:dyDescent="0.2">
      <c r="A56" s="3">
        <f t="shared" si="2"/>
        <v>51</v>
      </c>
      <c r="B56" s="3" t="s">
        <v>559</v>
      </c>
      <c r="C56" s="3" t="s">
        <v>560</v>
      </c>
      <c r="D56" s="3" t="s">
        <v>73</v>
      </c>
      <c r="E56" s="3">
        <v>1907</v>
      </c>
      <c r="F56" s="3"/>
      <c r="G56" s="3" t="s">
        <v>561</v>
      </c>
      <c r="H56" s="3"/>
      <c r="I56" s="3"/>
      <c r="J56" s="3"/>
      <c r="K56" s="3"/>
      <c r="L56" s="3"/>
    </row>
    <row r="57" spans="1:12" ht="18" x14ac:dyDescent="0.2">
      <c r="A57" s="3">
        <f t="shared" si="2"/>
        <v>52</v>
      </c>
      <c r="B57" s="3" t="s">
        <v>562</v>
      </c>
      <c r="C57" s="3" t="s">
        <v>563</v>
      </c>
      <c r="D57" s="3" t="s">
        <v>73</v>
      </c>
      <c r="E57" s="3">
        <v>1906</v>
      </c>
      <c r="F57" s="3"/>
      <c r="G57" s="3" t="s">
        <v>564</v>
      </c>
      <c r="H57" s="3"/>
      <c r="I57" s="3"/>
      <c r="J57" s="3"/>
      <c r="K57" s="3"/>
      <c r="L57" s="3"/>
    </row>
    <row r="58" spans="1:12" ht="18" x14ac:dyDescent="0.2">
      <c r="A58" s="3">
        <f t="shared" si="2"/>
        <v>53</v>
      </c>
      <c r="B58" s="3" t="s">
        <v>565</v>
      </c>
      <c r="C58" s="3" t="s">
        <v>566</v>
      </c>
      <c r="D58" s="3" t="s">
        <v>73</v>
      </c>
      <c r="E58" s="3">
        <v>1926</v>
      </c>
      <c r="F58" s="3"/>
      <c r="G58" s="3" t="s">
        <v>567</v>
      </c>
      <c r="H58" s="3"/>
      <c r="I58" s="3"/>
      <c r="J58" s="3"/>
      <c r="K58" s="3"/>
      <c r="L58" s="3"/>
    </row>
    <row r="59" spans="1:12" ht="18" x14ac:dyDescent="0.2">
      <c r="A59" s="3">
        <f t="shared" si="2"/>
        <v>54</v>
      </c>
      <c r="B59" s="3" t="s">
        <v>571</v>
      </c>
      <c r="C59" s="3" t="s">
        <v>572</v>
      </c>
      <c r="D59" s="3" t="s">
        <v>73</v>
      </c>
      <c r="E59" s="3">
        <v>1986</v>
      </c>
      <c r="F59" s="3"/>
      <c r="G59" s="3" t="s">
        <v>573</v>
      </c>
      <c r="H59" s="3"/>
      <c r="I59" s="3"/>
      <c r="J59" s="3"/>
      <c r="K59" s="3"/>
      <c r="L59" s="3"/>
    </row>
    <row r="60" spans="1:12" ht="18" x14ac:dyDescent="0.2">
      <c r="A60" s="3">
        <f t="shared" si="2"/>
        <v>55</v>
      </c>
      <c r="B60" s="3" t="s">
        <v>574</v>
      </c>
      <c r="C60" s="3" t="s">
        <v>575</v>
      </c>
      <c r="D60" s="3" t="s">
        <v>73</v>
      </c>
      <c r="E60" s="3">
        <v>1941</v>
      </c>
      <c r="F60" s="3"/>
      <c r="G60" s="3" t="s">
        <v>576</v>
      </c>
      <c r="H60" s="3"/>
      <c r="I60" s="3"/>
      <c r="J60" s="3"/>
      <c r="K60" s="3"/>
      <c r="L60" s="3"/>
    </row>
    <row r="61" spans="1:12" ht="18" x14ac:dyDescent="0.2">
      <c r="A61" s="3">
        <f t="shared" si="2"/>
        <v>56</v>
      </c>
      <c r="B61" s="3" t="s">
        <v>577</v>
      </c>
      <c r="C61" s="3" t="s">
        <v>578</v>
      </c>
      <c r="D61" s="3" t="s">
        <v>73</v>
      </c>
      <c r="E61" s="3">
        <v>1883</v>
      </c>
      <c r="F61" s="3"/>
      <c r="G61" s="3" t="s">
        <v>579</v>
      </c>
      <c r="H61" s="3"/>
      <c r="I61" s="3"/>
      <c r="J61" s="3"/>
      <c r="K61" s="3"/>
      <c r="L61" s="3"/>
    </row>
    <row r="62" spans="1:12" ht="18" x14ac:dyDescent="0.2">
      <c r="A62" s="3">
        <f t="shared" si="2"/>
        <v>57</v>
      </c>
      <c r="B62" s="3" t="s">
        <v>583</v>
      </c>
      <c r="C62" s="3" t="s">
        <v>584</v>
      </c>
      <c r="D62" s="3" t="s">
        <v>73</v>
      </c>
      <c r="E62" s="3">
        <v>1887</v>
      </c>
      <c r="F62" s="3"/>
      <c r="G62" s="3" t="s">
        <v>585</v>
      </c>
      <c r="H62" s="3"/>
      <c r="I62" s="3"/>
      <c r="J62" s="3"/>
      <c r="K62" s="3"/>
      <c r="L62" s="3"/>
    </row>
    <row r="63" spans="1:12" ht="18" x14ac:dyDescent="0.2">
      <c r="A63" s="3">
        <f t="shared" si="2"/>
        <v>58</v>
      </c>
      <c r="B63" s="3" t="s">
        <v>588</v>
      </c>
      <c r="C63" s="3" t="s">
        <v>589</v>
      </c>
      <c r="D63" s="3" t="s">
        <v>73</v>
      </c>
      <c r="E63" s="3">
        <v>1866</v>
      </c>
      <c r="F63" s="3">
        <v>1974</v>
      </c>
      <c r="G63" s="3" t="s">
        <v>590</v>
      </c>
      <c r="H63" s="3"/>
    </row>
    <row r="64" spans="1:12" ht="18" x14ac:dyDescent="0.2">
      <c r="A64" s="3">
        <f t="shared" si="2"/>
        <v>59</v>
      </c>
      <c r="B64" s="3" t="s">
        <v>591</v>
      </c>
      <c r="C64" s="3" t="s">
        <v>592</v>
      </c>
      <c r="D64" s="3" t="s">
        <v>73</v>
      </c>
      <c r="E64" s="3">
        <v>1906</v>
      </c>
      <c r="F64" s="3"/>
      <c r="G64" s="3"/>
      <c r="H64" s="3"/>
    </row>
    <row r="65" spans="1:12" ht="18" x14ac:dyDescent="0.2">
      <c r="A65" s="3">
        <f t="shared" si="2"/>
        <v>60</v>
      </c>
      <c r="B65" s="3" t="s">
        <v>593</v>
      </c>
      <c r="C65" s="3" t="s">
        <v>594</v>
      </c>
      <c r="D65" s="3" t="s">
        <v>73</v>
      </c>
      <c r="E65" s="3">
        <v>1917</v>
      </c>
      <c r="F65" s="3">
        <v>1940</v>
      </c>
      <c r="G65" s="3" t="s">
        <v>595</v>
      </c>
      <c r="H65" s="3"/>
    </row>
    <row r="66" spans="1:12" ht="18" x14ac:dyDescent="0.2">
      <c r="A66" s="3">
        <f t="shared" si="2"/>
        <v>61</v>
      </c>
      <c r="B66" s="3" t="s">
        <v>642</v>
      </c>
      <c r="C66" s="3" t="s">
        <v>641</v>
      </c>
      <c r="D66" s="3" t="s">
        <v>73</v>
      </c>
      <c r="E66" s="3">
        <v>2006</v>
      </c>
      <c r="F66" s="3">
        <v>2009</v>
      </c>
      <c r="G66" s="3" t="s">
        <v>760</v>
      </c>
    </row>
    <row r="67" spans="1:12" ht="18" x14ac:dyDescent="0.2">
      <c r="A67" s="3">
        <f t="shared" si="2"/>
        <v>62</v>
      </c>
      <c r="B67" s="3" t="s">
        <v>603</v>
      </c>
      <c r="C67" s="3" t="s">
        <v>612</v>
      </c>
      <c r="D67" s="3" t="s">
        <v>72</v>
      </c>
      <c r="E67" s="3">
        <v>1922</v>
      </c>
      <c r="F67" s="3">
        <v>1932</v>
      </c>
      <c r="G67" s="3" t="s">
        <v>604</v>
      </c>
      <c r="H67" s="3"/>
      <c r="I67" s="3"/>
      <c r="J67" s="3"/>
      <c r="K67" s="3"/>
      <c r="L67" s="3"/>
    </row>
    <row r="68" spans="1:12" ht="18" x14ac:dyDescent="0.2">
      <c r="A68" s="3">
        <f t="shared" si="2"/>
        <v>63</v>
      </c>
      <c r="B68" s="3" t="s">
        <v>637</v>
      </c>
      <c r="C68" s="3" t="s">
        <v>633</v>
      </c>
      <c r="D68" s="3" t="s">
        <v>72</v>
      </c>
      <c r="E68" s="3">
        <v>1869</v>
      </c>
      <c r="F68" s="3">
        <v>1923</v>
      </c>
      <c r="G68" s="94" t="s">
        <v>638</v>
      </c>
      <c r="H68" s="3"/>
      <c r="I68" s="3"/>
      <c r="J68" s="3"/>
      <c r="K68" s="3"/>
      <c r="L68" s="3"/>
    </row>
    <row r="69" spans="1:12" ht="18" x14ac:dyDescent="0.2">
      <c r="A69" s="3">
        <f t="shared" si="2"/>
        <v>64</v>
      </c>
      <c r="B69" s="3" t="s">
        <v>615</v>
      </c>
      <c r="C69" s="3" t="s">
        <v>613</v>
      </c>
      <c r="D69" s="3" t="s">
        <v>72</v>
      </c>
      <c r="E69" s="3">
        <v>1930</v>
      </c>
      <c r="F69" s="3">
        <v>1931</v>
      </c>
      <c r="G69" s="3" t="s">
        <v>614</v>
      </c>
      <c r="H69" s="3"/>
      <c r="I69" s="3"/>
      <c r="J69" s="3"/>
      <c r="K69" s="3"/>
      <c r="L69" s="3"/>
    </row>
    <row r="70" spans="1:12" ht="18" x14ac:dyDescent="0.2">
      <c r="A70" s="3">
        <f t="shared" si="2"/>
        <v>65</v>
      </c>
      <c r="B70" s="3" t="s">
        <v>632</v>
      </c>
      <c r="C70" s="3" t="s">
        <v>630</v>
      </c>
      <c r="D70" s="3" t="s">
        <v>72</v>
      </c>
      <c r="E70" s="3">
        <v>1874</v>
      </c>
      <c r="F70" s="3">
        <v>1879</v>
      </c>
      <c r="G70" s="3" t="s">
        <v>631</v>
      </c>
      <c r="H70" s="3"/>
      <c r="I70" s="3"/>
      <c r="J70" s="3"/>
      <c r="K70" s="3"/>
      <c r="L70" s="3"/>
    </row>
    <row r="71" spans="1:12" ht="18" x14ac:dyDescent="0.2">
      <c r="A71" s="3">
        <f t="shared" si="2"/>
        <v>66</v>
      </c>
      <c r="B71" s="3" t="s">
        <v>598</v>
      </c>
      <c r="C71" s="3" t="s">
        <v>618</v>
      </c>
      <c r="D71" s="3" t="s">
        <v>72</v>
      </c>
      <c r="E71" s="3">
        <v>1919</v>
      </c>
      <c r="F71" s="3">
        <v>1998</v>
      </c>
      <c r="G71" s="3" t="s">
        <v>619</v>
      </c>
      <c r="H71" s="3"/>
      <c r="I71" s="3"/>
      <c r="J71" s="3"/>
      <c r="K71" s="3"/>
      <c r="L71" s="3"/>
    </row>
    <row r="72" spans="1:12" ht="18" x14ac:dyDescent="0.2">
      <c r="A72" s="3">
        <f t="shared" si="2"/>
        <v>67</v>
      </c>
      <c r="B72" s="3" t="s">
        <v>602</v>
      </c>
      <c r="C72" s="3" t="s">
        <v>627</v>
      </c>
      <c r="D72" s="3" t="s">
        <v>72</v>
      </c>
      <c r="E72" s="3">
        <v>1888</v>
      </c>
      <c r="F72" s="3"/>
      <c r="G72" s="3" t="s">
        <v>629</v>
      </c>
      <c r="H72" s="3"/>
      <c r="I72" s="3"/>
      <c r="J72" s="3"/>
      <c r="K72" s="3"/>
      <c r="L72" s="3"/>
    </row>
    <row r="73" spans="1:12" ht="18" x14ac:dyDescent="0.2">
      <c r="A73" s="3">
        <f t="shared" si="2"/>
        <v>68</v>
      </c>
      <c r="B73" s="3" t="s">
        <v>621</v>
      </c>
      <c r="C73" s="3" t="s">
        <v>759</v>
      </c>
      <c r="D73" s="3" t="s">
        <v>72</v>
      </c>
      <c r="E73" s="3"/>
      <c r="F73" s="3"/>
      <c r="G73" s="3" t="s">
        <v>758</v>
      </c>
      <c r="H73" s="3"/>
      <c r="I73" s="3"/>
      <c r="J73" s="3"/>
      <c r="K73" s="3"/>
      <c r="L73" s="3"/>
    </row>
    <row r="74" spans="1:12" ht="18" x14ac:dyDescent="0.2">
      <c r="A74" s="3">
        <f t="shared" si="2"/>
        <v>69</v>
      </c>
      <c r="B74" s="3" t="s">
        <v>634</v>
      </c>
      <c r="C74" s="3"/>
      <c r="D74" s="3" t="s">
        <v>72</v>
      </c>
      <c r="E74" s="3" t="s">
        <v>600</v>
      </c>
      <c r="F74" s="3"/>
      <c r="G74" s="3" t="s">
        <v>601</v>
      </c>
      <c r="H74" s="3"/>
      <c r="I74" s="3"/>
      <c r="J74" s="3"/>
      <c r="K74" s="3"/>
      <c r="L74" s="3"/>
    </row>
    <row r="75" spans="1:12" ht="18" x14ac:dyDescent="0.2">
      <c r="A75" s="3">
        <f t="shared" si="2"/>
        <v>70</v>
      </c>
      <c r="B75" s="3" t="s">
        <v>625</v>
      </c>
      <c r="C75" s="3" t="s">
        <v>622</v>
      </c>
      <c r="D75" s="3" t="s">
        <v>72</v>
      </c>
      <c r="E75" s="3">
        <v>1869</v>
      </c>
      <c r="F75" s="3"/>
      <c r="G75" s="3" t="s">
        <v>626</v>
      </c>
      <c r="H75" s="3"/>
      <c r="I75" s="3"/>
      <c r="J75" s="3"/>
      <c r="K75" s="3"/>
      <c r="L75" s="3"/>
    </row>
    <row r="76" spans="1:12" ht="18" x14ac:dyDescent="0.2">
      <c r="A76" s="3">
        <f t="shared" si="2"/>
        <v>71</v>
      </c>
      <c r="B76" s="3" t="s">
        <v>623</v>
      </c>
      <c r="C76" s="3" t="s">
        <v>624</v>
      </c>
      <c r="D76" s="3" t="s">
        <v>72</v>
      </c>
      <c r="E76" s="3">
        <v>1909</v>
      </c>
      <c r="F76" s="3">
        <v>1911</v>
      </c>
      <c r="G76" s="3" t="s">
        <v>61</v>
      </c>
      <c r="H76" s="3"/>
      <c r="I76" s="3"/>
      <c r="J76" s="3"/>
      <c r="K76" s="3"/>
      <c r="L76" s="3"/>
    </row>
    <row r="77" spans="1:12" ht="18" x14ac:dyDescent="0.2">
      <c r="A77" s="3">
        <f t="shared" si="2"/>
        <v>72</v>
      </c>
      <c r="B77" s="3" t="s">
        <v>597</v>
      </c>
      <c r="C77" s="3" t="s">
        <v>616</v>
      </c>
      <c r="D77" s="3" t="s">
        <v>72</v>
      </c>
      <c r="E77" s="3"/>
      <c r="F77" s="3">
        <v>1996</v>
      </c>
      <c r="G77" s="3" t="s">
        <v>617</v>
      </c>
      <c r="H77" s="3"/>
      <c r="I77" s="3"/>
      <c r="J77" s="3"/>
      <c r="K77" s="3"/>
      <c r="L77" s="3"/>
    </row>
    <row r="78" spans="1:12" ht="18" x14ac:dyDescent="0.2">
      <c r="A78" s="3">
        <f t="shared" si="2"/>
        <v>73</v>
      </c>
      <c r="B78" s="3" t="s">
        <v>635</v>
      </c>
      <c r="C78" s="3" t="s">
        <v>636</v>
      </c>
      <c r="D78" s="3" t="s">
        <v>72</v>
      </c>
      <c r="E78" s="3">
        <v>1892</v>
      </c>
      <c r="F78" s="3"/>
      <c r="G78" s="3" t="s">
        <v>639</v>
      </c>
      <c r="H78" s="3"/>
      <c r="I78" s="3"/>
      <c r="J78" s="3"/>
      <c r="K78" s="3"/>
      <c r="L78" s="3"/>
    </row>
    <row r="79" spans="1:12" ht="18" x14ac:dyDescent="0.2">
      <c r="A79" s="3">
        <f t="shared" si="2"/>
        <v>74</v>
      </c>
      <c r="B79" s="3" t="s">
        <v>690</v>
      </c>
      <c r="C79" s="3" t="s">
        <v>688</v>
      </c>
      <c r="D79" s="3" t="s">
        <v>71</v>
      </c>
      <c r="E79" s="3">
        <v>1886</v>
      </c>
      <c r="F79" s="3"/>
      <c r="G79" s="3" t="s">
        <v>689</v>
      </c>
      <c r="H79" s="3"/>
      <c r="I79" s="3"/>
      <c r="J79" s="3"/>
      <c r="K79" s="3"/>
      <c r="L79" s="3"/>
    </row>
    <row r="80" spans="1:12" ht="18" x14ac:dyDescent="0.2">
      <c r="A80" s="3">
        <f>1+A79</f>
        <v>75</v>
      </c>
      <c r="B80" s="3" t="s">
        <v>686</v>
      </c>
      <c r="C80" s="3" t="s">
        <v>685</v>
      </c>
      <c r="D80" s="3" t="s">
        <v>71</v>
      </c>
      <c r="E80" s="3">
        <v>1887</v>
      </c>
      <c r="F80" s="3">
        <v>1889</v>
      </c>
      <c r="G80" s="3" t="s">
        <v>683</v>
      </c>
      <c r="H80" s="3"/>
      <c r="I80" s="3"/>
      <c r="J80" s="3"/>
      <c r="K80" s="3"/>
      <c r="L80" s="3"/>
    </row>
    <row r="81" spans="1:12" ht="18" x14ac:dyDescent="0.2">
      <c r="A81" s="3">
        <f>1+A80</f>
        <v>76</v>
      </c>
      <c r="B81" s="3" t="s">
        <v>710</v>
      </c>
      <c r="C81" s="3" t="s">
        <v>706</v>
      </c>
      <c r="D81" s="3" t="s">
        <v>71</v>
      </c>
      <c r="E81" s="3">
        <v>1932</v>
      </c>
      <c r="F81" s="3"/>
      <c r="G81" s="3" t="s">
        <v>705</v>
      </c>
      <c r="H81" s="3"/>
      <c r="I81" s="3"/>
      <c r="J81" s="3"/>
      <c r="K81" s="3"/>
      <c r="L81" s="3"/>
    </row>
    <row r="82" spans="1:12" ht="18" x14ac:dyDescent="0.2">
      <c r="A82" s="3">
        <f>1+A81</f>
        <v>77</v>
      </c>
      <c r="B82" s="3" t="s">
        <v>694</v>
      </c>
      <c r="C82" s="3" t="s">
        <v>681</v>
      </c>
      <c r="D82" s="3" t="s">
        <v>71</v>
      </c>
      <c r="E82" s="3">
        <v>1895</v>
      </c>
      <c r="F82" s="3"/>
      <c r="G82" s="3" t="s">
        <v>682</v>
      </c>
      <c r="H82" s="3"/>
      <c r="I82" s="3"/>
      <c r="J82" s="3"/>
      <c r="K82" s="3"/>
      <c r="L82" s="3"/>
    </row>
    <row r="83" spans="1:12" ht="18" x14ac:dyDescent="0.2">
      <c r="A83" s="3">
        <f>1+A82</f>
        <v>78</v>
      </c>
      <c r="B83" s="3" t="s">
        <v>708</v>
      </c>
      <c r="C83" s="3" t="s">
        <v>702</v>
      </c>
      <c r="D83" s="3" t="s">
        <v>71</v>
      </c>
      <c r="E83" s="3">
        <v>1930</v>
      </c>
      <c r="F83" s="3"/>
      <c r="G83" s="3" t="s">
        <v>703</v>
      </c>
      <c r="H83" s="3"/>
      <c r="I83" s="3"/>
      <c r="J83" s="3"/>
      <c r="K83" s="3"/>
      <c r="L83" s="3"/>
    </row>
    <row r="84" spans="1:12" ht="18" x14ac:dyDescent="0.2">
      <c r="A84" s="3">
        <f>1+A83</f>
        <v>79</v>
      </c>
      <c r="B84" s="3" t="s">
        <v>692</v>
      </c>
      <c r="C84" s="3" t="s">
        <v>691</v>
      </c>
      <c r="D84" s="3" t="s">
        <v>71</v>
      </c>
      <c r="E84" s="3">
        <v>1900</v>
      </c>
      <c r="F84" s="3"/>
      <c r="G84" s="3" t="s">
        <v>693</v>
      </c>
      <c r="H84" s="3"/>
      <c r="I84" s="3"/>
      <c r="J84" s="3"/>
      <c r="K84" s="3"/>
      <c r="L84" s="3"/>
    </row>
    <row r="85" spans="1:12" ht="18" x14ac:dyDescent="0.2">
      <c r="A85" s="3">
        <f t="shared" ref="A85:A148" si="3">1+A84</f>
        <v>80</v>
      </c>
      <c r="B85" s="3" t="s">
        <v>671</v>
      </c>
      <c r="C85" s="3" t="s">
        <v>748</v>
      </c>
      <c r="D85" s="3" t="s">
        <v>71</v>
      </c>
      <c r="E85" s="3">
        <v>1882</v>
      </c>
      <c r="F85" s="3">
        <v>1883</v>
      </c>
      <c r="G85" s="3"/>
      <c r="H85" s="3"/>
      <c r="I85" s="3"/>
      <c r="J85" s="3"/>
      <c r="K85" s="3"/>
      <c r="L85" s="3"/>
    </row>
    <row r="86" spans="1:12" ht="18" x14ac:dyDescent="0.2">
      <c r="A86" s="3">
        <f t="shared" si="3"/>
        <v>81</v>
      </c>
      <c r="B86" s="3" t="s">
        <v>674</v>
      </c>
      <c r="C86" s="3" t="s">
        <v>675</v>
      </c>
      <c r="D86" s="3" t="s">
        <v>71</v>
      </c>
      <c r="E86" s="3">
        <v>1898</v>
      </c>
      <c r="F86" s="3"/>
      <c r="G86" s="3" t="s">
        <v>684</v>
      </c>
      <c r="H86" s="3"/>
      <c r="I86" s="3"/>
      <c r="J86" s="3"/>
      <c r="K86" s="3"/>
      <c r="L86" s="3"/>
    </row>
    <row r="87" spans="1:12" ht="18" x14ac:dyDescent="0.2">
      <c r="A87" s="3">
        <f t="shared" si="3"/>
        <v>82</v>
      </c>
      <c r="B87" s="3" t="s">
        <v>719</v>
      </c>
      <c r="C87" s="3"/>
      <c r="D87" s="3" t="s">
        <v>71</v>
      </c>
      <c r="E87" s="3">
        <v>1976</v>
      </c>
      <c r="F87" s="3">
        <v>1994</v>
      </c>
      <c r="G87" s="3" t="s">
        <v>718</v>
      </c>
      <c r="H87" s="3"/>
      <c r="I87" s="3"/>
      <c r="J87" s="3"/>
      <c r="K87" s="3"/>
      <c r="L87" s="3"/>
    </row>
    <row r="88" spans="1:12" ht="18" x14ac:dyDescent="0.2">
      <c r="A88" s="3">
        <f t="shared" si="3"/>
        <v>83</v>
      </c>
      <c r="B88" s="3" t="s">
        <v>740</v>
      </c>
      <c r="C88" s="3" t="s">
        <v>739</v>
      </c>
      <c r="D88" s="3" t="s">
        <v>71</v>
      </c>
      <c r="E88" s="3">
        <v>2006</v>
      </c>
      <c r="F88" s="3">
        <v>2011</v>
      </c>
      <c r="G88" s="3" t="s">
        <v>741</v>
      </c>
      <c r="H88" s="3"/>
      <c r="I88" s="3"/>
      <c r="J88" s="3"/>
      <c r="K88" s="3"/>
      <c r="L88" s="3"/>
    </row>
    <row r="89" spans="1:12" ht="18" x14ac:dyDescent="0.2">
      <c r="A89" s="3">
        <f t="shared" si="3"/>
        <v>84</v>
      </c>
      <c r="B89" s="3" t="s">
        <v>709</v>
      </c>
      <c r="C89" s="3" t="s">
        <v>704</v>
      </c>
      <c r="D89" s="3" t="s">
        <v>71</v>
      </c>
      <c r="E89" s="3">
        <v>1931</v>
      </c>
      <c r="F89" s="3"/>
      <c r="G89" s="3" t="s">
        <v>705</v>
      </c>
      <c r="H89" s="3"/>
      <c r="I89" s="3"/>
      <c r="J89" s="3"/>
      <c r="K89" s="3"/>
      <c r="L89" s="3"/>
    </row>
    <row r="90" spans="1:12" ht="18" x14ac:dyDescent="0.2">
      <c r="A90" s="3">
        <f t="shared" si="3"/>
        <v>85</v>
      </c>
      <c r="B90" s="3" t="s">
        <v>711</v>
      </c>
      <c r="C90" s="3" t="s">
        <v>727</v>
      </c>
      <c r="D90" s="3" t="s">
        <v>71</v>
      </c>
      <c r="E90" s="3">
        <v>2006</v>
      </c>
      <c r="F90" s="3"/>
      <c r="G90" s="3" t="s">
        <v>701</v>
      </c>
      <c r="H90" s="3"/>
      <c r="I90" s="3"/>
      <c r="J90" s="3"/>
      <c r="K90" s="3"/>
      <c r="L90" s="3"/>
    </row>
    <row r="91" spans="1:12" ht="18" x14ac:dyDescent="0.2">
      <c r="A91" s="3">
        <f t="shared" si="3"/>
        <v>86</v>
      </c>
      <c r="B91" s="3" t="s">
        <v>697</v>
      </c>
      <c r="C91" s="3" t="s">
        <v>695</v>
      </c>
      <c r="D91" s="3" t="s">
        <v>71</v>
      </c>
      <c r="E91" s="3">
        <v>1926</v>
      </c>
      <c r="F91" s="3"/>
      <c r="G91" s="3" t="s">
        <v>696</v>
      </c>
      <c r="H91" s="3"/>
      <c r="I91" s="3"/>
      <c r="J91" s="3"/>
      <c r="K91" s="3"/>
      <c r="L91" s="3"/>
    </row>
    <row r="92" spans="1:12" ht="18" x14ac:dyDescent="0.2">
      <c r="A92" s="3">
        <f t="shared" si="3"/>
        <v>87</v>
      </c>
      <c r="B92" s="3" t="s">
        <v>680</v>
      </c>
      <c r="C92" s="3" t="s">
        <v>750</v>
      </c>
      <c r="D92" s="3" t="s">
        <v>71</v>
      </c>
      <c r="E92" s="3">
        <v>1934</v>
      </c>
      <c r="F92" s="3"/>
      <c r="G92" s="3" t="s">
        <v>679</v>
      </c>
      <c r="H92" s="3"/>
      <c r="I92" s="3"/>
      <c r="J92" s="3"/>
      <c r="K92" s="3"/>
      <c r="L92" s="3"/>
    </row>
    <row r="93" spans="1:12" ht="18" x14ac:dyDescent="0.2">
      <c r="A93" s="3">
        <f t="shared" si="3"/>
        <v>88</v>
      </c>
      <c r="B93" s="3" t="s">
        <v>678</v>
      </c>
      <c r="C93" s="3" t="s">
        <v>726</v>
      </c>
      <c r="D93" s="3" t="s">
        <v>71</v>
      </c>
      <c r="E93" s="3">
        <v>1935</v>
      </c>
      <c r="F93" s="3">
        <v>1937</v>
      </c>
      <c r="G93" s="3" t="s">
        <v>677</v>
      </c>
      <c r="H93" s="3"/>
      <c r="I93" s="3"/>
      <c r="J93" s="3"/>
      <c r="K93" s="3"/>
      <c r="L93" s="3"/>
    </row>
    <row r="94" spans="1:12" ht="18" x14ac:dyDescent="0.2">
      <c r="A94" s="3">
        <f t="shared" si="3"/>
        <v>89</v>
      </c>
      <c r="B94" s="3" t="s">
        <v>716</v>
      </c>
      <c r="C94" s="3" t="s">
        <v>733</v>
      </c>
      <c r="D94" s="3" t="s">
        <v>71</v>
      </c>
      <c r="E94" s="3">
        <v>1857</v>
      </c>
      <c r="F94" s="3"/>
      <c r="G94" s="3" t="s">
        <v>734</v>
      </c>
      <c r="H94" s="3"/>
      <c r="I94" s="3"/>
      <c r="J94" s="3"/>
      <c r="K94" s="3"/>
      <c r="L94" s="3"/>
    </row>
    <row r="95" spans="1:12" ht="18" x14ac:dyDescent="0.2">
      <c r="A95" s="3">
        <f t="shared" si="3"/>
        <v>90</v>
      </c>
      <c r="B95" s="3" t="s">
        <v>717</v>
      </c>
      <c r="C95" s="3" t="s">
        <v>735</v>
      </c>
      <c r="D95" s="3" t="s">
        <v>71</v>
      </c>
      <c r="E95" s="3">
        <v>2002</v>
      </c>
      <c r="F95" s="3">
        <v>2012</v>
      </c>
      <c r="G95" s="3" t="s">
        <v>736</v>
      </c>
      <c r="H95" s="3"/>
      <c r="I95" s="3"/>
      <c r="J95" s="3"/>
      <c r="K95" s="3"/>
      <c r="L95" s="3"/>
    </row>
    <row r="96" spans="1:12" ht="18" x14ac:dyDescent="0.2">
      <c r="A96" s="3">
        <f t="shared" si="3"/>
        <v>91</v>
      </c>
      <c r="B96" s="3" t="s">
        <v>757</v>
      </c>
      <c r="C96" s="3"/>
      <c r="D96" s="3" t="s">
        <v>71</v>
      </c>
      <c r="E96" s="3">
        <v>2014</v>
      </c>
      <c r="F96" s="3">
        <v>2016</v>
      </c>
      <c r="G96" s="3" t="s">
        <v>742</v>
      </c>
      <c r="H96" s="3"/>
      <c r="I96" s="3"/>
      <c r="J96" s="3"/>
      <c r="K96" s="3"/>
      <c r="L96" s="3"/>
    </row>
    <row r="97" spans="1:12" ht="18" x14ac:dyDescent="0.2">
      <c r="A97" s="3">
        <f t="shared" si="3"/>
        <v>92</v>
      </c>
      <c r="B97" s="3" t="s">
        <v>752</v>
      </c>
      <c r="C97" s="3" t="s">
        <v>661</v>
      </c>
      <c r="D97" s="3" t="s">
        <v>71</v>
      </c>
      <c r="E97" s="3">
        <v>1914</v>
      </c>
      <c r="F97" s="3">
        <v>1985</v>
      </c>
      <c r="G97" s="3" t="s">
        <v>751</v>
      </c>
      <c r="H97" s="3"/>
      <c r="I97" s="3"/>
      <c r="J97" s="3"/>
      <c r="K97" s="3"/>
      <c r="L97" s="3"/>
    </row>
    <row r="98" spans="1:12" ht="18" x14ac:dyDescent="0.2">
      <c r="A98" s="3">
        <f t="shared" si="3"/>
        <v>93</v>
      </c>
      <c r="B98" s="3" t="s">
        <v>663</v>
      </c>
      <c r="C98" s="3" t="s">
        <v>664</v>
      </c>
      <c r="D98" s="3" t="s">
        <v>71</v>
      </c>
      <c r="E98" s="3">
        <v>1921</v>
      </c>
      <c r="F98" s="3">
        <v>1926</v>
      </c>
      <c r="G98" s="94" t="s">
        <v>662</v>
      </c>
      <c r="H98" s="3"/>
      <c r="I98" s="3"/>
      <c r="J98" s="3"/>
      <c r="K98" s="3"/>
      <c r="L98" s="3"/>
    </row>
    <row r="99" spans="1:12" ht="18" x14ac:dyDescent="0.2">
      <c r="A99" s="3">
        <f t="shared" si="3"/>
        <v>94</v>
      </c>
      <c r="B99" s="3" t="s">
        <v>707</v>
      </c>
      <c r="C99" s="3" t="s">
        <v>700</v>
      </c>
      <c r="D99" s="3" t="s">
        <v>71</v>
      </c>
      <c r="E99" s="3">
        <v>1914</v>
      </c>
      <c r="F99" s="3"/>
      <c r="G99" s="3" t="s">
        <v>699</v>
      </c>
      <c r="H99" s="3"/>
      <c r="I99" s="3"/>
      <c r="J99" s="3"/>
      <c r="K99" s="3"/>
      <c r="L99" s="3"/>
    </row>
    <row r="100" spans="1:12" ht="18" x14ac:dyDescent="0.2">
      <c r="A100" s="3">
        <f t="shared" si="3"/>
        <v>95</v>
      </c>
      <c r="B100" s="3" t="s">
        <v>666</v>
      </c>
      <c r="C100" s="3" t="s">
        <v>665</v>
      </c>
      <c r="D100" s="3" t="s">
        <v>71</v>
      </c>
      <c r="E100" s="3">
        <v>1867</v>
      </c>
      <c r="F100" s="3">
        <v>1883</v>
      </c>
      <c r="G100" s="3" t="s">
        <v>753</v>
      </c>
      <c r="H100" s="3"/>
      <c r="I100" s="3"/>
      <c r="J100" s="3"/>
      <c r="K100" s="3"/>
      <c r="L100" s="3"/>
    </row>
    <row r="101" spans="1:12" ht="18" x14ac:dyDescent="0.2">
      <c r="A101" s="3">
        <f t="shared" si="3"/>
        <v>96</v>
      </c>
      <c r="B101" s="3" t="s">
        <v>669</v>
      </c>
      <c r="C101" s="3" t="s">
        <v>670</v>
      </c>
      <c r="D101" s="3" t="s">
        <v>71</v>
      </c>
      <c r="E101" s="3">
        <v>1908</v>
      </c>
      <c r="F101" s="3">
        <v>1909</v>
      </c>
      <c r="G101" s="3" t="s">
        <v>668</v>
      </c>
      <c r="H101" s="3"/>
      <c r="I101" s="3"/>
      <c r="J101" s="3"/>
      <c r="K101" s="3"/>
      <c r="L101" s="3"/>
    </row>
    <row r="102" spans="1:12" ht="18" x14ac:dyDescent="0.2">
      <c r="A102" s="3">
        <f t="shared" si="3"/>
        <v>97</v>
      </c>
      <c r="B102" s="3" t="s">
        <v>713</v>
      </c>
      <c r="C102" s="3" t="s">
        <v>728</v>
      </c>
      <c r="D102" s="3" t="s">
        <v>71</v>
      </c>
      <c r="E102" s="3">
        <v>1968</v>
      </c>
      <c r="F102" s="3">
        <v>1973</v>
      </c>
      <c r="G102" s="94" t="s">
        <v>731</v>
      </c>
      <c r="H102" s="3"/>
      <c r="I102" s="3"/>
      <c r="J102" s="3"/>
      <c r="K102" s="3"/>
      <c r="L102" s="3"/>
    </row>
    <row r="103" spans="1:12" ht="18" x14ac:dyDescent="0.2">
      <c r="A103" s="3">
        <f t="shared" si="3"/>
        <v>98</v>
      </c>
      <c r="B103" s="3" t="s">
        <v>730</v>
      </c>
      <c r="C103" s="3" t="s">
        <v>729</v>
      </c>
      <c r="D103" s="3" t="s">
        <v>71</v>
      </c>
      <c r="E103" s="3">
        <v>1968</v>
      </c>
      <c r="F103" s="3">
        <v>1972</v>
      </c>
      <c r="G103" s="94" t="s">
        <v>732</v>
      </c>
      <c r="H103" s="3"/>
      <c r="I103" s="3"/>
      <c r="J103" s="3"/>
      <c r="K103" s="3"/>
      <c r="L103" s="3"/>
    </row>
    <row r="104" spans="1:12" ht="18" x14ac:dyDescent="0.2">
      <c r="A104" s="3">
        <f t="shared" si="3"/>
        <v>99</v>
      </c>
      <c r="B104" s="3" t="s">
        <v>714</v>
      </c>
      <c r="C104" s="3" t="s">
        <v>715</v>
      </c>
      <c r="D104" s="3" t="s">
        <v>71</v>
      </c>
      <c r="E104" s="3">
        <v>1930</v>
      </c>
      <c r="F104" s="3">
        <v>1933</v>
      </c>
      <c r="G104" s="3" t="s">
        <v>676</v>
      </c>
      <c r="H104" s="3"/>
      <c r="I104" s="3"/>
      <c r="J104" s="3"/>
      <c r="K104" s="3"/>
      <c r="L104" s="3"/>
    </row>
    <row r="105" spans="1:12" ht="18" x14ac:dyDescent="0.2">
      <c r="A105" s="3">
        <f t="shared" si="3"/>
        <v>100</v>
      </c>
      <c r="B105" s="3" t="s">
        <v>738</v>
      </c>
      <c r="C105" s="3" t="s">
        <v>737</v>
      </c>
      <c r="D105" s="3" t="s">
        <v>71</v>
      </c>
      <c r="E105" s="3">
        <v>1922</v>
      </c>
      <c r="F105" s="3">
        <v>1923</v>
      </c>
      <c r="G105" s="3" t="s">
        <v>754</v>
      </c>
      <c r="H105" s="3"/>
      <c r="I105" s="3"/>
      <c r="J105" s="3"/>
      <c r="K105" s="3"/>
      <c r="L105" s="3"/>
    </row>
    <row r="106" spans="1:12" ht="18" x14ac:dyDescent="0.2">
      <c r="A106" s="3">
        <f t="shared" si="3"/>
        <v>101</v>
      </c>
      <c r="B106" s="3" t="s">
        <v>1</v>
      </c>
      <c r="C106" s="3"/>
      <c r="D106" s="3" t="s">
        <v>358</v>
      </c>
      <c r="E106" s="3"/>
      <c r="F106" s="3"/>
      <c r="G106" s="3"/>
      <c r="H106" s="3"/>
      <c r="I106" s="3"/>
      <c r="J106" s="3"/>
      <c r="K106" s="3"/>
      <c r="L106" s="3"/>
    </row>
    <row r="107" spans="1:12" ht="18" x14ac:dyDescent="0.2">
      <c r="A107" s="3">
        <f t="shared" si="3"/>
        <v>102</v>
      </c>
      <c r="B107" s="3" t="s">
        <v>374</v>
      </c>
      <c r="C107" s="3"/>
      <c r="D107" s="3" t="s">
        <v>358</v>
      </c>
      <c r="E107" s="3"/>
      <c r="F107" s="3"/>
      <c r="G107" s="3"/>
      <c r="H107" s="3"/>
      <c r="I107" s="3"/>
      <c r="J107" s="3"/>
      <c r="K107" s="3"/>
      <c r="L107" s="3"/>
    </row>
    <row r="108" spans="1:12" ht="18" x14ac:dyDescent="0.2">
      <c r="A108" s="3">
        <f t="shared" si="3"/>
        <v>103</v>
      </c>
      <c r="B108" s="3" t="s">
        <v>348</v>
      </c>
      <c r="C108" s="3"/>
      <c r="D108" s="3" t="s">
        <v>756</v>
      </c>
      <c r="E108" s="3"/>
      <c r="F108" s="3"/>
      <c r="G108" s="3"/>
      <c r="H108" s="3"/>
      <c r="I108" s="3"/>
      <c r="J108" s="3"/>
      <c r="K108" s="3"/>
      <c r="L108" s="3"/>
    </row>
    <row r="109" spans="1:12" ht="18" x14ac:dyDescent="0.2">
      <c r="A109" s="3">
        <f t="shared" si="3"/>
        <v>104</v>
      </c>
      <c r="B109" s="3" t="s">
        <v>346</v>
      </c>
      <c r="C109" s="3"/>
      <c r="D109" s="3" t="s">
        <v>756</v>
      </c>
      <c r="E109" s="3"/>
      <c r="F109" s="3"/>
      <c r="G109" s="3"/>
      <c r="H109" s="3"/>
      <c r="I109" s="3"/>
      <c r="J109" s="3"/>
      <c r="K109" s="3"/>
      <c r="L109" s="3"/>
    </row>
    <row r="110" spans="1:12" ht="18" x14ac:dyDescent="0.2">
      <c r="A110" s="3">
        <f t="shared" si="3"/>
        <v>105</v>
      </c>
      <c r="B110" s="3" t="s">
        <v>347</v>
      </c>
      <c r="C110" s="3"/>
      <c r="D110" s="3" t="s">
        <v>756</v>
      </c>
      <c r="E110" s="3"/>
      <c r="F110" s="3"/>
      <c r="G110" s="3"/>
      <c r="H110" s="3"/>
      <c r="I110" s="3"/>
      <c r="J110" s="3"/>
      <c r="K110" s="3"/>
      <c r="L110" s="3"/>
    </row>
    <row r="111" spans="1:12" ht="18" x14ac:dyDescent="0.2">
      <c r="A111" s="3">
        <f t="shared" si="3"/>
        <v>106</v>
      </c>
      <c r="B111" s="3" t="s">
        <v>304</v>
      </c>
      <c r="C111" s="3" t="s">
        <v>295</v>
      </c>
      <c r="D111" s="3" t="s">
        <v>69</v>
      </c>
      <c r="E111" s="3">
        <v>1952</v>
      </c>
      <c r="F111" s="3">
        <v>1956</v>
      </c>
      <c r="G111" s="3" t="s">
        <v>297</v>
      </c>
      <c r="I111" s="3"/>
      <c r="J111" s="3"/>
      <c r="K111" s="3"/>
      <c r="L111" s="3"/>
    </row>
    <row r="112" spans="1:12" ht="18" x14ac:dyDescent="0.2">
      <c r="A112" s="3">
        <f t="shared" si="3"/>
        <v>107</v>
      </c>
      <c r="B112" s="3" t="s">
        <v>306</v>
      </c>
      <c r="C112" s="3" t="s">
        <v>86</v>
      </c>
      <c r="D112" s="3" t="s">
        <v>68</v>
      </c>
      <c r="E112" s="3">
        <v>1927</v>
      </c>
      <c r="F112" s="3">
        <v>1929</v>
      </c>
      <c r="G112" s="3" t="s">
        <v>87</v>
      </c>
      <c r="I112" s="3"/>
      <c r="J112" s="3"/>
      <c r="K112" s="3"/>
      <c r="L112" s="3"/>
    </row>
    <row r="113" spans="1:12" ht="18" x14ac:dyDescent="0.2">
      <c r="A113" s="3">
        <f t="shared" si="3"/>
        <v>108</v>
      </c>
      <c r="B113" s="3" t="s">
        <v>286</v>
      </c>
      <c r="C113" s="3" t="s">
        <v>88</v>
      </c>
      <c r="D113" s="3" t="s">
        <v>68</v>
      </c>
      <c r="E113" s="3">
        <v>1949</v>
      </c>
      <c r="F113" s="3"/>
      <c r="G113" s="3" t="s">
        <v>285</v>
      </c>
      <c r="I113" s="3"/>
      <c r="J113" s="3"/>
      <c r="K113" s="3"/>
      <c r="L113" s="3"/>
    </row>
    <row r="114" spans="1:12" ht="18" x14ac:dyDescent="0.2">
      <c r="A114" s="3">
        <f t="shared" si="3"/>
        <v>109</v>
      </c>
      <c r="B114" s="3" t="s">
        <v>242</v>
      </c>
      <c r="C114" s="3" t="s">
        <v>273</v>
      </c>
      <c r="D114" s="3" t="s">
        <v>68</v>
      </c>
      <c r="E114" s="3">
        <v>1828</v>
      </c>
      <c r="F114" s="3">
        <v>1836</v>
      </c>
      <c r="G114" s="3" t="s">
        <v>235</v>
      </c>
      <c r="I114" s="3"/>
      <c r="J114" s="3"/>
      <c r="K114" s="3"/>
      <c r="L114" s="3"/>
    </row>
    <row r="115" spans="1:12" ht="18" x14ac:dyDescent="0.2">
      <c r="A115" s="3">
        <f t="shared" si="3"/>
        <v>110</v>
      </c>
      <c r="B115" s="3" t="s">
        <v>272</v>
      </c>
      <c r="C115" s="3" t="s">
        <v>261</v>
      </c>
      <c r="D115" s="3" t="s">
        <v>68</v>
      </c>
      <c r="E115" s="3">
        <v>1924</v>
      </c>
      <c r="F115" s="10" t="s">
        <v>61</v>
      </c>
      <c r="G115" s="3" t="s">
        <v>239</v>
      </c>
      <c r="I115" s="3"/>
      <c r="J115" s="3"/>
      <c r="K115" s="3"/>
      <c r="L115" s="3"/>
    </row>
    <row r="116" spans="1:12" ht="18" x14ac:dyDescent="0.2">
      <c r="A116" s="3">
        <f t="shared" si="3"/>
        <v>111</v>
      </c>
      <c r="B116" s="3" t="s">
        <v>266</v>
      </c>
      <c r="C116" s="3" t="s">
        <v>265</v>
      </c>
      <c r="D116" s="3" t="s">
        <v>68</v>
      </c>
      <c r="E116" s="3">
        <v>1922</v>
      </c>
      <c r="F116" s="3">
        <v>1924</v>
      </c>
      <c r="G116" s="95" t="s">
        <v>267</v>
      </c>
      <c r="I116" s="3"/>
      <c r="J116" s="3"/>
      <c r="K116" s="3"/>
      <c r="L116" s="3"/>
    </row>
    <row r="117" spans="1:12" ht="18" x14ac:dyDescent="0.2">
      <c r="A117" s="3">
        <f t="shared" si="3"/>
        <v>112</v>
      </c>
      <c r="B117" s="3" t="s">
        <v>259</v>
      </c>
      <c r="C117" s="3" t="s">
        <v>268</v>
      </c>
      <c r="D117" s="3" t="s">
        <v>68</v>
      </c>
      <c r="E117" s="3">
        <v>2005</v>
      </c>
      <c r="F117" s="3">
        <v>2008</v>
      </c>
      <c r="G117" s="3" t="s">
        <v>240</v>
      </c>
      <c r="I117" s="3"/>
      <c r="J117" s="3"/>
      <c r="K117" s="3"/>
      <c r="L117" s="3"/>
    </row>
    <row r="118" spans="1:12" ht="18" x14ac:dyDescent="0.2">
      <c r="A118" s="3">
        <f t="shared" si="3"/>
        <v>113</v>
      </c>
      <c r="B118" s="3" t="s">
        <v>271</v>
      </c>
      <c r="C118" s="3" t="s">
        <v>263</v>
      </c>
      <c r="D118" s="3" t="s">
        <v>68</v>
      </c>
      <c r="E118" s="3">
        <v>1918</v>
      </c>
      <c r="F118" s="3">
        <v>1984</v>
      </c>
      <c r="G118" s="3" t="s">
        <v>264</v>
      </c>
      <c r="I118" s="3"/>
      <c r="J118" s="3"/>
      <c r="K118" s="3"/>
      <c r="L118" s="3"/>
    </row>
    <row r="119" spans="1:12" ht="18" x14ac:dyDescent="0.2">
      <c r="A119" s="3">
        <f t="shared" si="3"/>
        <v>114</v>
      </c>
      <c r="B119" s="3" t="s">
        <v>270</v>
      </c>
      <c r="C119" s="3" t="s">
        <v>248</v>
      </c>
      <c r="D119" s="3" t="s">
        <v>68</v>
      </c>
      <c r="E119" s="3">
        <v>1924</v>
      </c>
      <c r="F119" s="3"/>
      <c r="G119" s="3" t="s">
        <v>269</v>
      </c>
      <c r="I119" s="3"/>
      <c r="J119" s="3"/>
      <c r="K119" s="3"/>
      <c r="L119" s="3"/>
    </row>
    <row r="120" spans="1:12" ht="18" x14ac:dyDescent="0.2">
      <c r="A120" s="3">
        <f t="shared" si="3"/>
        <v>115</v>
      </c>
      <c r="B120" s="3" t="s">
        <v>276</v>
      </c>
      <c r="C120" s="3" t="s">
        <v>275</v>
      </c>
      <c r="D120" s="3" t="s">
        <v>68</v>
      </c>
      <c r="E120" s="3">
        <v>1929</v>
      </c>
      <c r="F120" s="3">
        <v>1931</v>
      </c>
      <c r="G120" s="3" t="s">
        <v>274</v>
      </c>
      <c r="I120" s="3"/>
      <c r="J120" s="3"/>
      <c r="K120" s="3"/>
      <c r="L120" s="3"/>
    </row>
    <row r="121" spans="1:12" ht="18" x14ac:dyDescent="0.2">
      <c r="A121" s="3">
        <f t="shared" si="3"/>
        <v>116</v>
      </c>
      <c r="B121" s="3" t="s">
        <v>277</v>
      </c>
      <c r="C121" s="3" t="s">
        <v>241</v>
      </c>
      <c r="D121" s="3" t="s">
        <v>68</v>
      </c>
      <c r="E121" s="3">
        <v>1929</v>
      </c>
      <c r="F121" s="3"/>
      <c r="G121" s="3" t="s">
        <v>16</v>
      </c>
      <c r="I121" s="3"/>
      <c r="J121" s="3"/>
      <c r="K121" s="3"/>
      <c r="L121" s="3"/>
    </row>
    <row r="122" spans="1:12" ht="18" x14ac:dyDescent="0.2">
      <c r="A122" s="3">
        <f t="shared" si="3"/>
        <v>117</v>
      </c>
      <c r="B122" s="3" t="s">
        <v>282</v>
      </c>
      <c r="C122" s="3" t="s">
        <v>247</v>
      </c>
      <c r="D122" s="3" t="s">
        <v>68</v>
      </c>
      <c r="E122" s="3">
        <v>1926</v>
      </c>
      <c r="F122" s="3">
        <v>1927</v>
      </c>
      <c r="G122" s="3" t="s">
        <v>281</v>
      </c>
      <c r="I122" s="3"/>
      <c r="J122" s="3"/>
      <c r="K122" s="3"/>
      <c r="L122" s="3"/>
    </row>
    <row r="123" spans="1:12" ht="18" x14ac:dyDescent="0.2">
      <c r="A123" s="3">
        <f t="shared" si="3"/>
        <v>118</v>
      </c>
      <c r="B123" s="3" t="s">
        <v>284</v>
      </c>
      <c r="C123" s="3" t="s">
        <v>249</v>
      </c>
      <c r="D123" s="3" t="s">
        <v>68</v>
      </c>
      <c r="E123" s="3">
        <v>1939</v>
      </c>
      <c r="F123" s="3">
        <v>1949</v>
      </c>
      <c r="G123" s="3" t="s">
        <v>283</v>
      </c>
      <c r="I123" s="3"/>
      <c r="J123" s="3"/>
      <c r="K123" s="3"/>
      <c r="L123" s="3"/>
    </row>
    <row r="124" spans="1:12" ht="18" x14ac:dyDescent="0.2">
      <c r="A124" s="3">
        <f t="shared" si="3"/>
        <v>119</v>
      </c>
      <c r="B124" s="3" t="s">
        <v>288</v>
      </c>
      <c r="C124" s="3" t="s">
        <v>287</v>
      </c>
      <c r="D124" s="3" t="s">
        <v>68</v>
      </c>
      <c r="E124" s="3">
        <v>1918</v>
      </c>
      <c r="F124" s="3"/>
      <c r="G124" s="3" t="s">
        <v>291</v>
      </c>
      <c r="I124" s="3"/>
      <c r="J124" s="3"/>
      <c r="K124" s="3"/>
      <c r="L124" s="3"/>
    </row>
    <row r="125" spans="1:12" ht="18" x14ac:dyDescent="0.2">
      <c r="A125" s="3">
        <f t="shared" si="3"/>
        <v>120</v>
      </c>
      <c r="B125" s="3" t="s">
        <v>289</v>
      </c>
      <c r="C125" s="3" t="s">
        <v>250</v>
      </c>
      <c r="D125" s="3" t="s">
        <v>68</v>
      </c>
      <c r="E125" s="3">
        <v>1918</v>
      </c>
      <c r="F125" s="3"/>
      <c r="G125" s="3" t="s">
        <v>290</v>
      </c>
      <c r="I125" s="3"/>
      <c r="J125" s="3"/>
      <c r="K125" s="3"/>
      <c r="L125" s="3"/>
    </row>
    <row r="126" spans="1:12" ht="18" x14ac:dyDescent="0.2">
      <c r="A126" s="3">
        <f t="shared" si="3"/>
        <v>121</v>
      </c>
      <c r="B126" s="3" t="s">
        <v>293</v>
      </c>
      <c r="C126" s="3" t="s">
        <v>292</v>
      </c>
      <c r="D126" s="3" t="s">
        <v>68</v>
      </c>
      <c r="E126" s="3">
        <v>1912</v>
      </c>
      <c r="F126" s="3">
        <v>1914</v>
      </c>
      <c r="G126" s="3" t="s">
        <v>294</v>
      </c>
      <c r="I126" s="3"/>
      <c r="J126" s="3"/>
      <c r="K126" s="3"/>
      <c r="L126" s="3"/>
    </row>
    <row r="127" spans="1:12" ht="18" x14ac:dyDescent="0.2">
      <c r="A127" s="3">
        <f t="shared" si="3"/>
        <v>122</v>
      </c>
      <c r="B127" s="3" t="s">
        <v>243</v>
      </c>
      <c r="C127" s="3" t="s">
        <v>245</v>
      </c>
      <c r="D127" s="3" t="s">
        <v>68</v>
      </c>
      <c r="E127" s="3">
        <v>1925</v>
      </c>
      <c r="F127" s="3"/>
      <c r="G127" s="3" t="s">
        <v>298</v>
      </c>
      <c r="I127" s="3"/>
      <c r="J127" s="3"/>
      <c r="K127" s="3"/>
      <c r="L127" s="3"/>
    </row>
    <row r="128" spans="1:12" ht="18" x14ac:dyDescent="0.2">
      <c r="A128" s="3">
        <f t="shared" si="3"/>
        <v>123</v>
      </c>
      <c r="B128" s="3" t="s">
        <v>299</v>
      </c>
      <c r="C128" s="3" t="s">
        <v>244</v>
      </c>
      <c r="D128" s="3" t="s">
        <v>68</v>
      </c>
      <c r="E128" s="3">
        <v>1921</v>
      </c>
      <c r="F128" s="3">
        <v>1922</v>
      </c>
      <c r="G128" s="3" t="s">
        <v>300</v>
      </c>
    </row>
    <row r="129" spans="1:11" ht="18" x14ac:dyDescent="0.2">
      <c r="A129" s="3">
        <f t="shared" si="3"/>
        <v>124</v>
      </c>
      <c r="B129" s="3" t="s">
        <v>302</v>
      </c>
      <c r="C129" s="3" t="s">
        <v>303</v>
      </c>
      <c r="D129" s="3" t="s">
        <v>68</v>
      </c>
      <c r="E129" s="3">
        <v>1915</v>
      </c>
      <c r="F129" s="3"/>
      <c r="G129" s="3" t="s">
        <v>301</v>
      </c>
      <c r="I129" s="3">
        <f>COUNTA(I18:I127)</f>
        <v>0</v>
      </c>
      <c r="J129" s="3">
        <f>COUNTA(J18:J127)</f>
        <v>0</v>
      </c>
      <c r="K129" s="3">
        <f>COUNTA(K6:K127)</f>
        <v>0</v>
      </c>
    </row>
    <row r="130" spans="1:11" ht="18" x14ac:dyDescent="0.2">
      <c r="A130" s="3">
        <f t="shared" si="3"/>
        <v>125</v>
      </c>
      <c r="B130" s="3" t="s">
        <v>309</v>
      </c>
      <c r="C130" s="3" t="s">
        <v>246</v>
      </c>
      <c r="D130" s="3" t="s">
        <v>68</v>
      </c>
      <c r="E130" s="3">
        <v>1925</v>
      </c>
      <c r="F130" s="3">
        <v>1925</v>
      </c>
      <c r="G130" s="3" t="s">
        <v>308</v>
      </c>
    </row>
    <row r="131" spans="1:11" ht="18" x14ac:dyDescent="0.2">
      <c r="A131" s="3">
        <f t="shared" si="3"/>
        <v>126</v>
      </c>
      <c r="B131" s="3" t="s">
        <v>251</v>
      </c>
      <c r="C131" s="3" t="s">
        <v>310</v>
      </c>
      <c r="D131" s="3" t="s">
        <v>68</v>
      </c>
      <c r="E131" s="3">
        <v>1924</v>
      </c>
      <c r="F131" s="3"/>
      <c r="G131" s="3" t="s">
        <v>61</v>
      </c>
    </row>
    <row r="132" spans="1:11" ht="18" x14ac:dyDescent="0.2">
      <c r="A132" s="3">
        <f t="shared" si="3"/>
        <v>127</v>
      </c>
      <c r="B132" s="3" t="s">
        <v>311</v>
      </c>
      <c r="C132" s="3" t="s">
        <v>312</v>
      </c>
      <c r="D132" s="3" t="s">
        <v>68</v>
      </c>
      <c r="E132" s="3">
        <v>1931</v>
      </c>
      <c r="F132" s="3">
        <v>1967</v>
      </c>
      <c r="G132" s="3" t="s">
        <v>313</v>
      </c>
    </row>
    <row r="133" spans="1:11" ht="18" x14ac:dyDescent="0.2">
      <c r="A133" s="3">
        <f t="shared" si="3"/>
        <v>128</v>
      </c>
      <c r="B133" s="3" t="s">
        <v>254</v>
      </c>
      <c r="C133" s="3" t="s">
        <v>314</v>
      </c>
      <c r="D133" s="3" t="s">
        <v>68</v>
      </c>
      <c r="E133" s="3">
        <v>2008</v>
      </c>
      <c r="F133" s="3">
        <v>2010</v>
      </c>
      <c r="G133" s="3" t="s">
        <v>315</v>
      </c>
    </row>
    <row r="134" spans="1:11" ht="18" x14ac:dyDescent="0.2">
      <c r="A134" s="3">
        <f t="shared" si="3"/>
        <v>129</v>
      </c>
      <c r="B134" s="3" t="s">
        <v>316</v>
      </c>
      <c r="C134" s="3" t="s">
        <v>258</v>
      </c>
      <c r="D134" s="3" t="s">
        <v>68</v>
      </c>
      <c r="E134" s="3">
        <v>1916</v>
      </c>
      <c r="F134" s="3">
        <v>1929</v>
      </c>
      <c r="G134" s="3" t="s">
        <v>317</v>
      </c>
    </row>
    <row r="135" spans="1:11" ht="18" x14ac:dyDescent="0.2">
      <c r="A135" s="3">
        <f t="shared" si="3"/>
        <v>130</v>
      </c>
      <c r="B135" s="3" t="s">
        <v>320</v>
      </c>
      <c r="C135" s="3" t="s">
        <v>319</v>
      </c>
      <c r="D135" s="3" t="s">
        <v>68</v>
      </c>
      <c r="E135" s="3">
        <v>1912</v>
      </c>
      <c r="F135" s="3">
        <v>1914</v>
      </c>
      <c r="G135" s="3" t="s">
        <v>260</v>
      </c>
    </row>
    <row r="136" spans="1:11" ht="18" x14ac:dyDescent="0.2">
      <c r="A136" s="3">
        <f t="shared" si="3"/>
        <v>131</v>
      </c>
      <c r="B136" s="3" t="s">
        <v>323</v>
      </c>
      <c r="C136" s="3" t="s">
        <v>322</v>
      </c>
      <c r="D136" s="3" t="s">
        <v>68</v>
      </c>
      <c r="E136" s="3">
        <v>2013</v>
      </c>
      <c r="F136" s="3"/>
      <c r="G136" s="3" t="s">
        <v>324</v>
      </c>
    </row>
    <row r="137" spans="1:11" ht="18" x14ac:dyDescent="0.2">
      <c r="A137" s="3">
        <f t="shared" si="3"/>
        <v>132</v>
      </c>
      <c r="B137" s="3" t="s">
        <v>327</v>
      </c>
      <c r="C137" s="3" t="s">
        <v>325</v>
      </c>
      <c r="D137" s="3" t="s">
        <v>68</v>
      </c>
      <c r="E137" s="3">
        <v>1938</v>
      </c>
      <c r="F137" s="3">
        <v>1938</v>
      </c>
      <c r="G137" s="3" t="s">
        <v>326</v>
      </c>
    </row>
    <row r="138" spans="1:11" ht="18" x14ac:dyDescent="0.2">
      <c r="A138" s="3">
        <f t="shared" si="3"/>
        <v>133</v>
      </c>
      <c r="B138" s="3" t="s">
        <v>119</v>
      </c>
      <c r="C138" s="3" t="s">
        <v>117</v>
      </c>
      <c r="D138" s="3" t="s">
        <v>67</v>
      </c>
      <c r="E138" s="3">
        <v>1995</v>
      </c>
      <c r="F138" s="3">
        <v>1998</v>
      </c>
      <c r="G138" s="3" t="s">
        <v>120</v>
      </c>
    </row>
    <row r="139" spans="1:11" ht="18" x14ac:dyDescent="0.2">
      <c r="A139" s="3">
        <f t="shared" si="3"/>
        <v>134</v>
      </c>
      <c r="B139" s="3" t="s">
        <v>127</v>
      </c>
      <c r="C139" s="3" t="s">
        <v>136</v>
      </c>
      <c r="D139" s="3" t="s">
        <v>67</v>
      </c>
      <c r="E139" s="3">
        <v>1999</v>
      </c>
      <c r="F139" s="3"/>
      <c r="G139" s="3" t="s">
        <v>128</v>
      </c>
    </row>
    <row r="140" spans="1:11" ht="18" x14ac:dyDescent="0.2">
      <c r="A140" s="3">
        <f t="shared" si="3"/>
        <v>135</v>
      </c>
      <c r="B140" s="3" t="s">
        <v>135</v>
      </c>
      <c r="C140" s="3" t="s">
        <v>133</v>
      </c>
      <c r="D140" s="3" t="s">
        <v>67</v>
      </c>
      <c r="E140" s="3">
        <v>2003</v>
      </c>
      <c r="F140" s="3">
        <v>2015</v>
      </c>
      <c r="G140" s="3" t="s">
        <v>134</v>
      </c>
    </row>
    <row r="141" spans="1:11" ht="18" x14ac:dyDescent="0.2">
      <c r="A141" s="3">
        <f t="shared" si="3"/>
        <v>136</v>
      </c>
      <c r="B141" s="3" t="s">
        <v>132</v>
      </c>
      <c r="C141" s="3" t="s">
        <v>161</v>
      </c>
      <c r="D141" s="3" t="s">
        <v>67</v>
      </c>
      <c r="E141" s="3"/>
      <c r="F141" s="3">
        <v>2011</v>
      </c>
      <c r="G141" s="3" t="s">
        <v>217</v>
      </c>
    </row>
    <row r="142" spans="1:11" ht="18" x14ac:dyDescent="0.2">
      <c r="A142" s="3">
        <f t="shared" si="3"/>
        <v>137</v>
      </c>
      <c r="B142" s="3" t="s">
        <v>172</v>
      </c>
      <c r="C142" s="3" t="s">
        <v>165</v>
      </c>
      <c r="D142" s="3" t="s">
        <v>67</v>
      </c>
      <c r="E142" s="3">
        <v>1930</v>
      </c>
      <c r="F142" s="3">
        <v>1931</v>
      </c>
      <c r="G142" s="3" t="s">
        <v>166</v>
      </c>
    </row>
    <row r="143" spans="1:11" ht="18" x14ac:dyDescent="0.2">
      <c r="A143" s="3">
        <f t="shared" si="3"/>
        <v>138</v>
      </c>
      <c r="B143" s="3" t="s">
        <v>124</v>
      </c>
      <c r="C143" s="3" t="s">
        <v>125</v>
      </c>
      <c r="D143" s="3" t="s">
        <v>67</v>
      </c>
      <c r="E143" s="3">
        <v>1999</v>
      </c>
      <c r="F143" s="3">
        <v>2002</v>
      </c>
      <c r="G143" s="3" t="s">
        <v>126</v>
      </c>
    </row>
    <row r="144" spans="1:11" ht="18" x14ac:dyDescent="0.2">
      <c r="A144" s="3">
        <f t="shared" si="3"/>
        <v>139</v>
      </c>
      <c r="B144" s="3" t="s">
        <v>114</v>
      </c>
      <c r="C144" s="3" t="s">
        <v>115</v>
      </c>
      <c r="D144" s="3" t="s">
        <v>67</v>
      </c>
      <c r="E144" s="3">
        <v>1983</v>
      </c>
      <c r="F144" s="3">
        <v>1985</v>
      </c>
      <c r="G144" s="3" t="s">
        <v>118</v>
      </c>
    </row>
    <row r="145" spans="1:7" ht="18" x14ac:dyDescent="0.2">
      <c r="A145" s="3">
        <f t="shared" si="3"/>
        <v>140</v>
      </c>
      <c r="B145" s="3" t="s">
        <v>175</v>
      </c>
      <c r="C145" s="3" t="s">
        <v>138</v>
      </c>
      <c r="D145" s="3" t="s">
        <v>67</v>
      </c>
      <c r="E145" s="3">
        <v>1909</v>
      </c>
      <c r="F145" s="3">
        <v>2006</v>
      </c>
      <c r="G145" s="3" t="s">
        <v>139</v>
      </c>
    </row>
    <row r="146" spans="1:7" ht="18" x14ac:dyDescent="0.2">
      <c r="A146" s="3">
        <f t="shared" si="3"/>
        <v>141</v>
      </c>
      <c r="B146" s="3" t="s">
        <v>179</v>
      </c>
      <c r="C146" s="3" t="s">
        <v>150</v>
      </c>
      <c r="D146" s="3" t="s">
        <v>67</v>
      </c>
      <c r="E146" s="3">
        <v>1937</v>
      </c>
      <c r="F146" s="3"/>
      <c r="G146" s="3" t="s">
        <v>151</v>
      </c>
    </row>
    <row r="147" spans="1:7" ht="18" x14ac:dyDescent="0.2">
      <c r="A147" s="3">
        <f t="shared" si="3"/>
        <v>142</v>
      </c>
      <c r="B147" s="3" t="s">
        <v>176</v>
      </c>
      <c r="C147" s="107" t="s">
        <v>140</v>
      </c>
      <c r="D147" s="3" t="s">
        <v>67</v>
      </c>
      <c r="E147" s="3">
        <v>1926</v>
      </c>
      <c r="F147" s="3"/>
      <c r="G147" s="3" t="s">
        <v>141</v>
      </c>
    </row>
    <row r="148" spans="1:7" ht="18" x14ac:dyDescent="0.2">
      <c r="A148" s="3">
        <f t="shared" si="3"/>
        <v>143</v>
      </c>
      <c r="B148" s="3" t="s">
        <v>174</v>
      </c>
      <c r="C148" s="3" t="s">
        <v>154</v>
      </c>
      <c r="D148" s="3" t="s">
        <v>67</v>
      </c>
      <c r="E148" s="3">
        <v>1903</v>
      </c>
      <c r="F148" s="3">
        <v>1912</v>
      </c>
      <c r="G148" s="3" t="s">
        <v>155</v>
      </c>
    </row>
    <row r="149" spans="1:7" ht="18" x14ac:dyDescent="0.2">
      <c r="A149" s="3">
        <f t="shared" ref="A149:A168" si="4">1+A148</f>
        <v>144</v>
      </c>
      <c r="B149" s="3" t="s">
        <v>191</v>
      </c>
      <c r="C149" s="3" t="s">
        <v>193</v>
      </c>
      <c r="D149" s="3" t="s">
        <v>67</v>
      </c>
      <c r="E149" s="3">
        <v>1922</v>
      </c>
      <c r="F149" s="3">
        <v>1923</v>
      </c>
      <c r="G149" s="3" t="s">
        <v>192</v>
      </c>
    </row>
    <row r="150" spans="1:7" ht="18" x14ac:dyDescent="0.2">
      <c r="A150" s="3">
        <f t="shared" si="4"/>
        <v>145</v>
      </c>
      <c r="B150" s="3" t="s">
        <v>182</v>
      </c>
      <c r="C150" s="3" t="s">
        <v>107</v>
      </c>
      <c r="D150" s="3" t="s">
        <v>67</v>
      </c>
      <c r="E150" s="3">
        <v>1901</v>
      </c>
      <c r="F150" s="3">
        <v>1902</v>
      </c>
      <c r="G150" s="3" t="s">
        <v>111</v>
      </c>
    </row>
    <row r="151" spans="1:7" ht="18" x14ac:dyDescent="0.2">
      <c r="A151" s="3">
        <f t="shared" si="4"/>
        <v>146</v>
      </c>
      <c r="B151" s="3" t="s">
        <v>110</v>
      </c>
      <c r="C151" s="3" t="s">
        <v>108</v>
      </c>
      <c r="D151" s="3" t="s">
        <v>67</v>
      </c>
      <c r="E151" s="3">
        <v>1997</v>
      </c>
      <c r="F151" s="3">
        <v>2001</v>
      </c>
      <c r="G151" s="108" t="s">
        <v>159</v>
      </c>
    </row>
    <row r="152" spans="1:7" ht="18" x14ac:dyDescent="0.2">
      <c r="A152" s="3">
        <f t="shared" si="4"/>
        <v>147</v>
      </c>
      <c r="B152" s="3" t="s">
        <v>183</v>
      </c>
      <c r="C152" s="3" t="s">
        <v>116</v>
      </c>
      <c r="D152" s="3" t="s">
        <v>67</v>
      </c>
      <c r="E152" s="3">
        <v>1917</v>
      </c>
      <c r="F152" s="3">
        <v>1998</v>
      </c>
      <c r="G152" s="3" t="s">
        <v>184</v>
      </c>
    </row>
    <row r="153" spans="1:7" ht="18" x14ac:dyDescent="0.2">
      <c r="A153" s="3">
        <f t="shared" si="4"/>
        <v>148</v>
      </c>
      <c r="B153" s="3" t="s">
        <v>194</v>
      </c>
      <c r="C153" s="3" t="s">
        <v>142</v>
      </c>
      <c r="D153" s="3" t="s">
        <v>67</v>
      </c>
      <c r="E153" s="3">
        <v>1911</v>
      </c>
      <c r="F153" s="3"/>
      <c r="G153" s="3" t="s">
        <v>143</v>
      </c>
    </row>
    <row r="154" spans="1:7" ht="18" x14ac:dyDescent="0.2">
      <c r="A154" s="3">
        <f t="shared" si="4"/>
        <v>149</v>
      </c>
      <c r="B154" s="3" t="s">
        <v>177</v>
      </c>
      <c r="C154" s="3" t="s">
        <v>144</v>
      </c>
      <c r="D154" s="3" t="s">
        <v>67</v>
      </c>
      <c r="E154" s="3">
        <v>1922</v>
      </c>
      <c r="F154" s="3"/>
      <c r="G154" s="3" t="s">
        <v>145</v>
      </c>
    </row>
    <row r="155" spans="1:7" ht="18" x14ac:dyDescent="0.2">
      <c r="A155" s="3">
        <f t="shared" si="4"/>
        <v>150</v>
      </c>
      <c r="B155" s="3" t="s">
        <v>112</v>
      </c>
      <c r="C155" s="3" t="s">
        <v>199</v>
      </c>
      <c r="D155" s="3" t="s">
        <v>67</v>
      </c>
      <c r="E155" s="3">
        <v>1914</v>
      </c>
      <c r="F155" s="3">
        <v>1917</v>
      </c>
      <c r="G155" s="95" t="s">
        <v>160</v>
      </c>
    </row>
    <row r="156" spans="1:7" ht="18" x14ac:dyDescent="0.2">
      <c r="A156" s="3">
        <f t="shared" si="4"/>
        <v>151</v>
      </c>
      <c r="B156" s="3" t="s">
        <v>195</v>
      </c>
      <c r="C156" s="3" t="s">
        <v>198</v>
      </c>
      <c r="D156" s="3" t="s">
        <v>67</v>
      </c>
      <c r="E156" s="3">
        <v>1904</v>
      </c>
      <c r="F156" s="3"/>
      <c r="G156" s="3" t="s">
        <v>201</v>
      </c>
    </row>
    <row r="157" spans="1:7" ht="18" x14ac:dyDescent="0.2">
      <c r="A157" s="3">
        <f t="shared" si="4"/>
        <v>152</v>
      </c>
      <c r="B157" s="3" t="s">
        <v>196</v>
      </c>
      <c r="C157" s="3" t="s">
        <v>200</v>
      </c>
      <c r="D157" s="3" t="s">
        <v>67</v>
      </c>
      <c r="E157" s="3">
        <v>1928</v>
      </c>
      <c r="F157" s="3">
        <v>2009</v>
      </c>
      <c r="G157" s="3" t="s">
        <v>202</v>
      </c>
    </row>
    <row r="158" spans="1:7" ht="18" x14ac:dyDescent="0.2">
      <c r="A158" s="3">
        <f t="shared" si="4"/>
        <v>153</v>
      </c>
      <c r="B158" s="3" t="s">
        <v>197</v>
      </c>
      <c r="C158" s="3" t="s">
        <v>204</v>
      </c>
      <c r="D158" s="3" t="s">
        <v>67</v>
      </c>
      <c r="E158" s="3">
        <v>1903</v>
      </c>
      <c r="F158" s="3">
        <v>1990</v>
      </c>
      <c r="G158" s="3" t="s">
        <v>203</v>
      </c>
    </row>
    <row r="159" spans="1:7" ht="18" x14ac:dyDescent="0.2">
      <c r="A159" s="3">
        <f t="shared" si="4"/>
        <v>154</v>
      </c>
      <c r="B159" s="3" t="s">
        <v>173</v>
      </c>
      <c r="C159" s="3" t="s">
        <v>156</v>
      </c>
      <c r="D159" s="3" t="s">
        <v>67</v>
      </c>
      <c r="E159" s="3">
        <v>1910</v>
      </c>
      <c r="F159" s="3">
        <v>1911</v>
      </c>
      <c r="G159" s="3" t="s">
        <v>157</v>
      </c>
    </row>
    <row r="160" spans="1:7" ht="18" x14ac:dyDescent="0.2">
      <c r="A160" s="3">
        <f t="shared" si="4"/>
        <v>155</v>
      </c>
      <c r="B160" s="3" t="s">
        <v>109</v>
      </c>
      <c r="C160" s="3" t="s">
        <v>106</v>
      </c>
      <c r="D160" s="3" t="s">
        <v>67</v>
      </c>
      <c r="E160" s="3">
        <v>1955</v>
      </c>
      <c r="F160" s="3"/>
      <c r="G160" s="3" t="s">
        <v>113</v>
      </c>
    </row>
    <row r="161" spans="1:7" ht="18" x14ac:dyDescent="0.2">
      <c r="A161" s="3">
        <f t="shared" si="4"/>
        <v>156</v>
      </c>
      <c r="B161" s="3" t="s">
        <v>163</v>
      </c>
      <c r="C161" s="3" t="s">
        <v>164</v>
      </c>
      <c r="D161" s="3" t="s">
        <v>67</v>
      </c>
      <c r="E161" s="3"/>
      <c r="F161" s="3"/>
      <c r="G161" s="3" t="s">
        <v>131</v>
      </c>
    </row>
    <row r="162" spans="1:7" ht="18" x14ac:dyDescent="0.2">
      <c r="A162" s="3">
        <f t="shared" si="4"/>
        <v>157</v>
      </c>
      <c r="B162" s="3" t="s">
        <v>129</v>
      </c>
      <c r="C162" s="3" t="s">
        <v>162</v>
      </c>
      <c r="D162" s="3" t="s">
        <v>67</v>
      </c>
      <c r="E162" s="3"/>
      <c r="F162" s="3"/>
      <c r="G162" s="3" t="s">
        <v>130</v>
      </c>
    </row>
    <row r="163" spans="1:7" ht="18" x14ac:dyDescent="0.2">
      <c r="A163" s="3">
        <f t="shared" si="4"/>
        <v>158</v>
      </c>
      <c r="B163" s="3" t="s">
        <v>180</v>
      </c>
      <c r="C163" s="3" t="s">
        <v>152</v>
      </c>
      <c r="D163" s="3" t="s">
        <v>67</v>
      </c>
      <c r="E163" s="3">
        <v>1920</v>
      </c>
      <c r="F163" s="3"/>
      <c r="G163" s="3" t="s">
        <v>153</v>
      </c>
    </row>
    <row r="164" spans="1:7" ht="18" x14ac:dyDescent="0.2">
      <c r="A164" s="3">
        <f t="shared" si="4"/>
        <v>159</v>
      </c>
      <c r="B164" s="3" t="s">
        <v>169</v>
      </c>
      <c r="C164" s="3" t="s">
        <v>168</v>
      </c>
      <c r="D164" s="3" t="s">
        <v>67</v>
      </c>
      <c r="E164" s="3">
        <v>1909</v>
      </c>
      <c r="F164" s="3">
        <v>1912</v>
      </c>
      <c r="G164" s="3" t="s">
        <v>171</v>
      </c>
    </row>
    <row r="165" spans="1:7" ht="18" x14ac:dyDescent="0.2">
      <c r="A165" s="3">
        <f t="shared" si="4"/>
        <v>160</v>
      </c>
      <c r="B165" s="3" t="s">
        <v>190</v>
      </c>
      <c r="C165" s="3" t="s">
        <v>188</v>
      </c>
      <c r="D165" s="3" t="s">
        <v>67</v>
      </c>
      <c r="E165" s="3">
        <v>1892</v>
      </c>
      <c r="F165" s="3"/>
      <c r="G165" s="3" t="s">
        <v>189</v>
      </c>
    </row>
    <row r="166" spans="1:7" ht="18" x14ac:dyDescent="0.2">
      <c r="A166" s="3">
        <f t="shared" si="4"/>
        <v>161</v>
      </c>
      <c r="B166" s="3" t="s">
        <v>170</v>
      </c>
      <c r="C166" s="3" t="s">
        <v>158</v>
      </c>
      <c r="D166" s="3" t="s">
        <v>67</v>
      </c>
      <c r="E166" s="3">
        <v>1923</v>
      </c>
      <c r="F166" s="3">
        <v>1924</v>
      </c>
      <c r="G166" s="3" t="s">
        <v>167</v>
      </c>
    </row>
    <row r="167" spans="1:7" ht="18" x14ac:dyDescent="0.2">
      <c r="A167" s="3">
        <f t="shared" si="4"/>
        <v>162</v>
      </c>
      <c r="B167" s="3" t="s">
        <v>181</v>
      </c>
      <c r="C167" s="3" t="s">
        <v>148</v>
      </c>
      <c r="D167" s="3" t="s">
        <v>67</v>
      </c>
      <c r="E167" s="3">
        <v>1902</v>
      </c>
      <c r="F167" s="3">
        <v>1904</v>
      </c>
      <c r="G167" s="3" t="s">
        <v>149</v>
      </c>
    </row>
    <row r="168" spans="1:7" ht="18" x14ac:dyDescent="0.2">
      <c r="A168" s="3">
        <f t="shared" si="4"/>
        <v>163</v>
      </c>
      <c r="B168" s="3" t="s">
        <v>178</v>
      </c>
      <c r="C168" s="3" t="s">
        <v>146</v>
      </c>
      <c r="D168" s="3" t="s">
        <v>67</v>
      </c>
      <c r="E168" s="3">
        <v>1930</v>
      </c>
      <c r="F168" s="3">
        <v>1948</v>
      </c>
      <c r="G168" s="95" t="s">
        <v>147</v>
      </c>
    </row>
    <row r="169" spans="1:7" ht="18" x14ac:dyDescent="0.2">
      <c r="A169" s="3"/>
      <c r="B169" s="3"/>
      <c r="C169" s="3"/>
      <c r="D169" s="3"/>
      <c r="E169" s="3"/>
      <c r="F169" s="3"/>
      <c r="G169" s="5"/>
    </row>
    <row r="170" spans="1:7" ht="18" x14ac:dyDescent="0.2">
      <c r="A170" s="3"/>
      <c r="B170" s="3"/>
      <c r="C170" s="3"/>
      <c r="D170" s="10"/>
      <c r="E170" s="10"/>
      <c r="F170" s="10"/>
      <c r="G170" s="5"/>
    </row>
    <row r="171" spans="1:7" ht="18" x14ac:dyDescent="0.2">
      <c r="A171" s="3"/>
      <c r="B171" s="3"/>
      <c r="C171" s="3"/>
      <c r="D171" s="3"/>
      <c r="E171" s="3"/>
      <c r="F171" s="3"/>
      <c r="G171" s="5"/>
    </row>
    <row r="172" spans="1:7" ht="18" x14ac:dyDescent="0.2">
      <c r="A172" s="3"/>
      <c r="B172" s="3"/>
      <c r="C172" s="3"/>
      <c r="D172" s="3"/>
      <c r="E172" s="3"/>
      <c r="F172" s="3"/>
      <c r="G172" s="5"/>
    </row>
    <row r="173" spans="1:7" ht="18" x14ac:dyDescent="0.2">
      <c r="A173" s="3"/>
      <c r="B173" s="3"/>
      <c r="C173" s="3"/>
      <c r="D173" s="3"/>
      <c r="E173" s="3"/>
      <c r="F173" s="3"/>
      <c r="G173" s="5"/>
    </row>
    <row r="174" spans="1:7" ht="18" x14ac:dyDescent="0.2">
      <c r="A174" s="3"/>
      <c r="B174" s="3"/>
      <c r="C174" s="3"/>
      <c r="D174" s="3"/>
      <c r="E174" s="3"/>
      <c r="F174" s="3"/>
      <c r="G174" s="5"/>
    </row>
    <row r="175" spans="1:7" ht="18" x14ac:dyDescent="0.2">
      <c r="A175" s="3"/>
      <c r="B175" s="3"/>
      <c r="C175" s="3"/>
      <c r="D175" s="3"/>
      <c r="E175" s="3"/>
      <c r="F175" s="3"/>
      <c r="G175" s="5"/>
    </row>
    <row r="176" spans="1:7" ht="18" x14ac:dyDescent="0.2">
      <c r="A176" s="3"/>
      <c r="B176" s="3"/>
      <c r="C176" s="3"/>
      <c r="D176" s="3"/>
      <c r="E176" s="3"/>
      <c r="F176" s="3"/>
      <c r="G176" s="5"/>
    </row>
    <row r="177" spans="1:7" ht="18" x14ac:dyDescent="0.2">
      <c r="A177" s="3"/>
      <c r="B177" s="3"/>
      <c r="C177" s="3"/>
      <c r="D177" s="3"/>
      <c r="E177" s="3"/>
      <c r="F177" s="3"/>
      <c r="G177" s="3"/>
    </row>
    <row r="178" spans="1:7" ht="18" x14ac:dyDescent="0.2">
      <c r="A178" s="3"/>
      <c r="B178" s="3"/>
      <c r="C178" s="3"/>
      <c r="D178" s="3"/>
      <c r="E178" s="3"/>
      <c r="F178" s="3"/>
      <c r="G178" s="5"/>
    </row>
    <row r="179" spans="1:7" ht="18" x14ac:dyDescent="0.2">
      <c r="A179" s="3"/>
      <c r="B179" s="3"/>
      <c r="C179" s="3"/>
      <c r="D179" s="3"/>
      <c r="E179" s="3"/>
      <c r="F179" s="3"/>
      <c r="G179" s="5"/>
    </row>
    <row r="180" spans="1:7" ht="18" x14ac:dyDescent="0.2">
      <c r="A180" s="3"/>
      <c r="B180" s="3"/>
      <c r="C180" s="3"/>
      <c r="D180" s="3"/>
      <c r="E180" s="3"/>
      <c r="F180" s="3"/>
      <c r="G180" s="5"/>
    </row>
    <row r="181" spans="1:7" ht="18" x14ac:dyDescent="0.2">
      <c r="A181" s="3"/>
      <c r="B181" s="3"/>
      <c r="C181" s="3"/>
      <c r="D181" s="3"/>
      <c r="E181" s="3"/>
      <c r="F181" s="3"/>
      <c r="G181" s="5"/>
    </row>
    <row r="182" spans="1:7" ht="18" x14ac:dyDescent="0.2">
      <c r="A182" s="3"/>
      <c r="B182" s="3"/>
      <c r="C182" s="3"/>
      <c r="D182" s="3"/>
      <c r="E182" s="3"/>
      <c r="F182" s="3"/>
      <c r="G182" s="3"/>
    </row>
    <row r="183" spans="1:7" ht="18" x14ac:dyDescent="0.2">
      <c r="A183" s="3"/>
      <c r="B183" s="3"/>
      <c r="C183" s="3"/>
      <c r="D183" s="3"/>
      <c r="E183" s="3"/>
      <c r="F183" s="3"/>
      <c r="G183" s="3"/>
    </row>
    <row r="184" spans="1:7" ht="18" x14ac:dyDescent="0.2">
      <c r="A184" s="3"/>
      <c r="B184" s="3"/>
      <c r="C184" s="3"/>
      <c r="D184" s="3"/>
      <c r="E184" s="3"/>
      <c r="F184" s="3"/>
      <c r="G184" s="3"/>
    </row>
    <row r="185" spans="1:7" ht="18" x14ac:dyDescent="0.2">
      <c r="A185" s="3"/>
      <c r="B185" s="3"/>
      <c r="C185" s="3"/>
      <c r="D185" s="3"/>
      <c r="E185" s="3"/>
      <c r="F185" s="3"/>
      <c r="G185" s="3"/>
    </row>
    <row r="186" spans="1:7" ht="18" x14ac:dyDescent="0.2">
      <c r="A186" s="3"/>
      <c r="B186" s="3"/>
      <c r="C186" s="3"/>
      <c r="D186" s="3"/>
      <c r="E186" s="3"/>
      <c r="F186" s="3"/>
      <c r="G186" s="3"/>
    </row>
    <row r="187" spans="1:7" ht="18" x14ac:dyDescent="0.2">
      <c r="A187" s="3"/>
      <c r="B187" s="3"/>
      <c r="C187" s="3"/>
      <c r="D187" s="3"/>
      <c r="E187" s="3"/>
      <c r="F187" s="3"/>
      <c r="G187" s="3"/>
    </row>
    <row r="188" spans="1:7" ht="18" x14ac:dyDescent="0.2">
      <c r="A188" s="3"/>
      <c r="B188" s="3"/>
      <c r="C188" s="3"/>
      <c r="D188" s="3"/>
      <c r="E188" s="3"/>
      <c r="F188" s="3"/>
      <c r="G188" s="3"/>
    </row>
    <row r="189" spans="1:7" ht="18" x14ac:dyDescent="0.2">
      <c r="A189" s="3"/>
      <c r="B189" s="3"/>
      <c r="C189" s="3"/>
      <c r="D189" s="3"/>
      <c r="E189" s="3"/>
      <c r="F189" s="3"/>
      <c r="G189" s="3"/>
    </row>
    <row r="190" spans="1:7" ht="18" x14ac:dyDescent="0.2">
      <c r="A190" s="3"/>
      <c r="B190" s="3"/>
      <c r="C190" s="3"/>
      <c r="D190" s="3"/>
      <c r="E190" s="3"/>
      <c r="F190" s="3"/>
      <c r="G190" s="3"/>
    </row>
    <row r="191" spans="1:7" ht="18" x14ac:dyDescent="0.2">
      <c r="A191" s="3"/>
      <c r="B191" s="3"/>
      <c r="C191" s="3"/>
      <c r="D191" s="3"/>
      <c r="E191" s="3"/>
      <c r="F191" s="3"/>
      <c r="G191" s="3"/>
    </row>
    <row r="192" spans="1:7" ht="18" x14ac:dyDescent="0.2">
      <c r="A192" s="3"/>
      <c r="B192" s="3"/>
      <c r="C192" s="3"/>
      <c r="D192" s="3"/>
      <c r="E192" s="3"/>
      <c r="F192" s="3"/>
      <c r="G192" s="3"/>
    </row>
    <row r="193" spans="1:7" ht="18" x14ac:dyDescent="0.2">
      <c r="A193" s="3"/>
      <c r="B193" s="3"/>
      <c r="C193" s="3"/>
      <c r="D193" s="3"/>
      <c r="E193" s="3"/>
      <c r="F193" s="3"/>
      <c r="G193" s="3"/>
    </row>
    <row r="194" spans="1:7" ht="18" x14ac:dyDescent="0.2">
      <c r="A194" s="3"/>
      <c r="B194" s="3"/>
      <c r="C194" s="3"/>
      <c r="D194" s="3"/>
      <c r="E194" s="3"/>
      <c r="F194" s="3"/>
      <c r="G194" s="3"/>
    </row>
    <row r="195" spans="1:7" ht="18" x14ac:dyDescent="0.2">
      <c r="A195" s="3"/>
      <c r="B195" s="3"/>
      <c r="C195" s="3"/>
      <c r="D195" s="3"/>
      <c r="E195" s="3"/>
      <c r="F195" s="3"/>
      <c r="G195" s="3"/>
    </row>
    <row r="196" spans="1:7" ht="18" x14ac:dyDescent="0.2">
      <c r="A196" s="3"/>
      <c r="B196" s="3"/>
      <c r="C196" s="3"/>
      <c r="D196" s="3"/>
      <c r="E196" s="3"/>
      <c r="F196" s="3"/>
      <c r="G196" s="3"/>
    </row>
    <row r="197" spans="1:7" ht="18" x14ac:dyDescent="0.2">
      <c r="A197" s="3"/>
      <c r="B197" s="3"/>
      <c r="C197" s="3"/>
      <c r="D197" s="3"/>
      <c r="E197" s="3"/>
      <c r="F197" s="3"/>
      <c r="G197" s="3"/>
    </row>
    <row r="198" spans="1:7" ht="18" x14ac:dyDescent="0.2">
      <c r="A198" s="3"/>
      <c r="B198" s="3"/>
      <c r="C198" s="3"/>
      <c r="D198" s="3"/>
      <c r="E198" s="3"/>
      <c r="F198" s="3"/>
      <c r="G198" s="3"/>
    </row>
    <row r="199" spans="1:7" ht="18" x14ac:dyDescent="0.2">
      <c r="A199" s="3"/>
      <c r="B199" s="3"/>
      <c r="C199" s="3"/>
      <c r="D199" s="3"/>
      <c r="E199" s="3"/>
      <c r="F199" s="3"/>
      <c r="G199" s="3"/>
    </row>
    <row r="200" spans="1:7" ht="18" x14ac:dyDescent="0.2">
      <c r="A200" s="3"/>
      <c r="B200" s="3"/>
      <c r="C200" s="3"/>
      <c r="D200" s="3"/>
      <c r="E200" s="3"/>
      <c r="F200" s="3"/>
      <c r="G200" s="3"/>
    </row>
    <row r="201" spans="1:7" ht="18" x14ac:dyDescent="0.2">
      <c r="A201" s="3"/>
      <c r="B201" s="3"/>
      <c r="C201" s="3"/>
      <c r="D201" s="3"/>
      <c r="E201" s="3"/>
      <c r="F201" s="3"/>
      <c r="G201" s="3"/>
    </row>
    <row r="202" spans="1:7" ht="18" x14ac:dyDescent="0.2">
      <c r="A202" s="3"/>
      <c r="B202" s="3"/>
      <c r="C202" s="3"/>
      <c r="D202" s="3"/>
      <c r="E202" s="3"/>
      <c r="F202" s="3"/>
      <c r="G202" s="3"/>
    </row>
    <row r="203" spans="1:7" ht="18" x14ac:dyDescent="0.2">
      <c r="A203" s="3"/>
      <c r="B203" s="3"/>
      <c r="C203" s="3"/>
      <c r="D203" s="3"/>
      <c r="E203" s="3"/>
      <c r="F203" s="3"/>
      <c r="G203" s="3"/>
    </row>
    <row r="204" spans="1:7" ht="18" x14ac:dyDescent="0.2">
      <c r="A204" s="3"/>
      <c r="B204" s="3"/>
      <c r="C204" s="3"/>
      <c r="D204" s="3"/>
      <c r="E204" s="3"/>
      <c r="F204" s="3"/>
      <c r="G204" s="3"/>
    </row>
    <row r="205" spans="1:7" ht="18" x14ac:dyDescent="0.2">
      <c r="A205" s="3"/>
      <c r="B205" s="3"/>
      <c r="C205" s="3"/>
      <c r="D205" s="3"/>
      <c r="E205" s="3"/>
      <c r="F205" s="3"/>
      <c r="G205" s="3"/>
    </row>
    <row r="206" spans="1:7" ht="18" x14ac:dyDescent="0.2">
      <c r="A206" s="3"/>
      <c r="B206" s="3"/>
      <c r="C206" s="3"/>
      <c r="D206" s="3"/>
      <c r="E206" s="3"/>
      <c r="F206" s="3"/>
      <c r="G206" s="3"/>
    </row>
    <row r="207" spans="1:7" ht="18" x14ac:dyDescent="0.2">
      <c r="A207" s="3"/>
      <c r="B207" s="3"/>
      <c r="C207" s="3"/>
      <c r="D207" s="3"/>
      <c r="E207" s="3"/>
      <c r="F207" s="3"/>
      <c r="G207" s="3"/>
    </row>
    <row r="208" spans="1:7" ht="18" x14ac:dyDescent="0.2">
      <c r="A208" s="3"/>
      <c r="B208" s="3"/>
      <c r="C208" s="3"/>
      <c r="D208" s="3"/>
      <c r="E208" s="3"/>
      <c r="F208" s="3"/>
      <c r="G208" s="3"/>
    </row>
    <row r="209" spans="1:7" ht="18" x14ac:dyDescent="0.2">
      <c r="A209" s="3"/>
      <c r="B209" s="3"/>
      <c r="C209" s="3"/>
      <c r="D209" s="3"/>
      <c r="E209" s="3"/>
      <c r="F209" s="3"/>
      <c r="G209" s="3"/>
    </row>
    <row r="210" spans="1:7" ht="18" x14ac:dyDescent="0.2">
      <c r="A210" s="3"/>
      <c r="B210" s="3"/>
      <c r="C210" s="3"/>
      <c r="D210" s="3"/>
      <c r="E210" s="3"/>
      <c r="F210" s="3"/>
      <c r="G210" s="3"/>
    </row>
    <row r="211" spans="1:7" ht="18" x14ac:dyDescent="0.2">
      <c r="A211" s="3"/>
      <c r="B211" s="3"/>
      <c r="C211" s="3"/>
      <c r="D211" s="3"/>
      <c r="E211" s="3"/>
      <c r="F211" s="3"/>
      <c r="G211" s="3"/>
    </row>
    <row r="212" spans="1:7" ht="18" x14ac:dyDescent="0.2">
      <c r="A212" s="3"/>
      <c r="B212" s="3"/>
      <c r="C212" s="3"/>
      <c r="D212" s="3"/>
      <c r="E212" s="3"/>
      <c r="F212" s="3"/>
      <c r="G212" s="3"/>
    </row>
    <row r="213" spans="1:7" ht="18" x14ac:dyDescent="0.2">
      <c r="A213" s="3"/>
      <c r="B213" s="3"/>
      <c r="C213" s="3"/>
      <c r="D213" s="3"/>
      <c r="E213" s="3"/>
      <c r="F213" s="3"/>
      <c r="G213" s="3"/>
    </row>
    <row r="214" spans="1:7" ht="18" x14ac:dyDescent="0.2">
      <c r="A214" s="3"/>
      <c r="B214" s="3"/>
      <c r="C214" s="3"/>
      <c r="D214" s="3"/>
      <c r="E214" s="3"/>
      <c r="F214" s="3"/>
      <c r="G214" s="3"/>
    </row>
    <row r="215" spans="1:7" ht="18" x14ac:dyDescent="0.2">
      <c r="A215" s="3"/>
      <c r="B215" s="3"/>
      <c r="C215" s="3"/>
      <c r="D215" s="3"/>
      <c r="E215" s="3"/>
      <c r="F215" s="3"/>
      <c r="G215" s="3"/>
    </row>
    <row r="216" spans="1:7" ht="18" x14ac:dyDescent="0.2">
      <c r="A216" s="3"/>
      <c r="B216" s="3"/>
      <c r="C216" s="3"/>
      <c r="D216" s="3"/>
      <c r="E216" s="3"/>
      <c r="F216" s="3"/>
      <c r="G216" s="3"/>
    </row>
    <row r="217" spans="1:7" ht="18" x14ac:dyDescent="0.2">
      <c r="A217" s="3"/>
      <c r="B217" s="3"/>
      <c r="C217" s="3"/>
      <c r="D217" s="3"/>
      <c r="E217" s="3"/>
      <c r="F217" s="3"/>
      <c r="G217" s="3"/>
    </row>
    <row r="218" spans="1:7" ht="18" x14ac:dyDescent="0.2">
      <c r="A218" s="3"/>
      <c r="B218" s="3"/>
      <c r="C218" s="3"/>
      <c r="D218" s="3"/>
      <c r="E218" s="3"/>
      <c r="F218" s="3"/>
      <c r="G218" s="3"/>
    </row>
    <row r="219" spans="1:7" ht="18" x14ac:dyDescent="0.2">
      <c r="A219" s="3"/>
      <c r="B219" s="3"/>
      <c r="C219" s="3"/>
      <c r="D219" s="3"/>
      <c r="E219" s="3"/>
      <c r="F219" s="3"/>
      <c r="G219" s="3"/>
    </row>
    <row r="220" spans="1:7" ht="18" x14ac:dyDescent="0.2">
      <c r="A220" s="3"/>
      <c r="B220" s="3"/>
      <c r="C220" s="3"/>
      <c r="D220" s="3"/>
      <c r="E220" s="3"/>
      <c r="F220" s="3"/>
      <c r="G220" s="3"/>
    </row>
    <row r="221" spans="1:7" ht="18" x14ac:dyDescent="0.2">
      <c r="A221" s="3"/>
      <c r="B221" s="3"/>
      <c r="C221" s="3"/>
      <c r="D221" s="3"/>
      <c r="E221" s="3"/>
      <c r="F221" s="3"/>
      <c r="G221" s="3"/>
    </row>
    <row r="222" spans="1:7" ht="18" x14ac:dyDescent="0.2">
      <c r="A222" s="3"/>
      <c r="B222" s="3"/>
      <c r="C222" s="3"/>
      <c r="D222" s="3"/>
      <c r="E222" s="3"/>
      <c r="F222" s="3"/>
      <c r="G222" s="3"/>
    </row>
    <row r="223" spans="1:7" ht="18" x14ac:dyDescent="0.2">
      <c r="A223" s="3"/>
      <c r="B223" s="3"/>
      <c r="C223" s="3"/>
      <c r="D223" s="3"/>
      <c r="E223" s="3"/>
      <c r="F223" s="3"/>
      <c r="G223" s="3"/>
    </row>
    <row r="224" spans="1:7" ht="18" x14ac:dyDescent="0.2">
      <c r="A224" s="3"/>
      <c r="B224" s="3"/>
      <c r="C224" s="3"/>
      <c r="D224" s="3"/>
      <c r="E224" s="3"/>
      <c r="F224" s="3"/>
      <c r="G224" s="3"/>
    </row>
    <row r="225" spans="1:7" ht="18" x14ac:dyDescent="0.2">
      <c r="A225" s="3"/>
      <c r="B225" s="3"/>
      <c r="C225" s="3"/>
      <c r="D225" s="3"/>
      <c r="E225" s="3"/>
      <c r="F225" s="3"/>
      <c r="G225" s="3"/>
    </row>
    <row r="226" spans="1:7" ht="18" x14ac:dyDescent="0.2">
      <c r="A226" s="3"/>
      <c r="B226" s="3"/>
      <c r="C226" s="3"/>
      <c r="D226" s="3"/>
      <c r="E226" s="3"/>
      <c r="F226" s="3"/>
      <c r="G226" s="3"/>
    </row>
    <row r="227" spans="1:7" ht="18" x14ac:dyDescent="0.2">
      <c r="A227" s="3"/>
      <c r="B227" s="3"/>
      <c r="C227" s="3"/>
      <c r="D227" s="3"/>
      <c r="E227" s="3"/>
      <c r="F227" s="3"/>
      <c r="G227" s="3"/>
    </row>
    <row r="228" spans="1:7" ht="18" x14ac:dyDescent="0.2">
      <c r="A228" s="3"/>
      <c r="B228" s="3"/>
      <c r="C228" s="3"/>
      <c r="D228" s="3"/>
      <c r="E228" s="3"/>
      <c r="F228" s="3"/>
      <c r="G228" s="3"/>
    </row>
    <row r="229" spans="1:7" ht="18" x14ac:dyDescent="0.2">
      <c r="A229" s="3"/>
      <c r="B229" s="3"/>
      <c r="C229" s="3"/>
      <c r="D229" s="3"/>
      <c r="E229" s="3"/>
      <c r="F229" s="3"/>
      <c r="G229" s="3"/>
    </row>
    <row r="230" spans="1:7" ht="18" x14ac:dyDescent="0.2">
      <c r="A230" s="3"/>
      <c r="B230" s="3"/>
      <c r="C230" s="3"/>
      <c r="D230" s="3"/>
      <c r="E230" s="3"/>
      <c r="F230" s="3"/>
      <c r="G230" s="3"/>
    </row>
    <row r="231" spans="1:7" ht="18" x14ac:dyDescent="0.2">
      <c r="A231" s="3"/>
      <c r="B231" s="3"/>
      <c r="C231" s="3"/>
      <c r="D231" s="3"/>
      <c r="E231" s="3"/>
      <c r="F231" s="3"/>
      <c r="G231" s="3"/>
    </row>
    <row r="232" spans="1:7" ht="18" x14ac:dyDescent="0.2">
      <c r="A232" s="3"/>
      <c r="B232" s="3"/>
      <c r="C232" s="3"/>
      <c r="D232" s="3"/>
      <c r="E232" s="3"/>
      <c r="F232" s="3"/>
      <c r="G232" s="3"/>
    </row>
    <row r="233" spans="1:7" ht="18" x14ac:dyDescent="0.2">
      <c r="A233" s="3"/>
      <c r="B233" s="3"/>
      <c r="C233" s="3"/>
      <c r="D233" s="3"/>
      <c r="E233" s="3"/>
      <c r="F233" s="3"/>
      <c r="G233" s="3"/>
    </row>
    <row r="234" spans="1:7" ht="18" x14ac:dyDescent="0.2">
      <c r="A234" s="3"/>
      <c r="B234" s="3"/>
      <c r="C234" s="3"/>
      <c r="D234" s="3"/>
      <c r="E234" s="3"/>
      <c r="F234" s="3"/>
      <c r="G234" s="3"/>
    </row>
    <row r="235" spans="1:7" ht="18" x14ac:dyDescent="0.2">
      <c r="A235" s="3"/>
      <c r="B235" s="3"/>
      <c r="C235" s="3"/>
      <c r="D235" s="3"/>
      <c r="E235" s="3"/>
      <c r="F235" s="3"/>
      <c r="G235" s="3"/>
    </row>
    <row r="236" spans="1:7" ht="18" x14ac:dyDescent="0.2">
      <c r="A236" s="3"/>
      <c r="B236" s="3"/>
      <c r="C236" s="3"/>
      <c r="D236" s="3"/>
      <c r="E236" s="3"/>
      <c r="F236" s="3"/>
      <c r="G236" s="3"/>
    </row>
    <row r="237" spans="1:7" ht="18" x14ac:dyDescent="0.2">
      <c r="A237" s="3"/>
      <c r="B237" s="3"/>
      <c r="C237" s="3"/>
      <c r="D237" s="3"/>
      <c r="E237" s="3"/>
      <c r="F237" s="3"/>
      <c r="G237" s="3"/>
    </row>
    <row r="238" spans="1:7" ht="18" x14ac:dyDescent="0.2">
      <c r="A238" s="3"/>
      <c r="B238" s="3"/>
      <c r="C238" s="3"/>
      <c r="D238" s="3"/>
      <c r="E238" s="3"/>
      <c r="F238" s="3"/>
      <c r="G238" s="3"/>
    </row>
    <row r="239" spans="1:7" ht="18" x14ac:dyDescent="0.2">
      <c r="A239" s="3"/>
      <c r="B239" s="3"/>
      <c r="C239" s="3"/>
      <c r="D239" s="3"/>
      <c r="E239" s="3"/>
      <c r="F239" s="3"/>
      <c r="G239" s="3"/>
    </row>
    <row r="240" spans="1:7" ht="18" x14ac:dyDescent="0.2">
      <c r="A240" s="3"/>
      <c r="B240" s="3"/>
      <c r="C240" s="3"/>
      <c r="D240" s="3"/>
      <c r="E240" s="3"/>
      <c r="F240" s="3"/>
      <c r="G240" s="3"/>
    </row>
    <row r="241" spans="1:7" ht="18" x14ac:dyDescent="0.2">
      <c r="A241" s="3"/>
      <c r="B241" s="3"/>
      <c r="C241" s="3"/>
      <c r="D241" s="3"/>
      <c r="E241" s="3"/>
      <c r="F241" s="3"/>
      <c r="G241" s="3"/>
    </row>
    <row r="242" spans="1:7" ht="18" x14ac:dyDescent="0.2">
      <c r="A242" s="3"/>
      <c r="B242" s="3"/>
      <c r="C242" s="3"/>
      <c r="D242" s="3"/>
      <c r="E242" s="3"/>
      <c r="F242" s="3"/>
      <c r="G242" s="3"/>
    </row>
    <row r="243" spans="1:7" ht="18" x14ac:dyDescent="0.2">
      <c r="A243" s="3"/>
      <c r="B243" s="3"/>
      <c r="C243" s="3"/>
      <c r="D243" s="3"/>
      <c r="E243" s="3"/>
      <c r="F243" s="3"/>
      <c r="G243" s="3"/>
    </row>
    <row r="244" spans="1:7" ht="18" x14ac:dyDescent="0.2">
      <c r="A244" s="3"/>
      <c r="B244" s="3"/>
      <c r="C244" s="3"/>
      <c r="D244" s="3"/>
      <c r="E244" s="3"/>
      <c r="F244" s="3"/>
      <c r="G244" s="3"/>
    </row>
    <row r="245" spans="1:7" ht="18" x14ac:dyDescent="0.2">
      <c r="A245" s="3"/>
      <c r="B245" s="3"/>
      <c r="C245" s="3"/>
      <c r="D245" s="3"/>
      <c r="E245" s="3"/>
      <c r="F245" s="3"/>
      <c r="G245" s="3"/>
    </row>
    <row r="246" spans="1:7" ht="18" x14ac:dyDescent="0.2">
      <c r="A246" s="3"/>
      <c r="B246" s="3"/>
      <c r="C246" s="3"/>
      <c r="D246" s="3"/>
      <c r="E246" s="3"/>
      <c r="F246" s="3"/>
      <c r="G246" s="3"/>
    </row>
    <row r="247" spans="1:7" ht="18" x14ac:dyDescent="0.2">
      <c r="A247" s="3"/>
      <c r="B247" s="3"/>
      <c r="C247" s="3"/>
      <c r="D247" s="3"/>
      <c r="E247" s="3"/>
      <c r="F247" s="3"/>
      <c r="G247" s="3"/>
    </row>
    <row r="248" spans="1:7" ht="18" x14ac:dyDescent="0.2">
      <c r="A248" s="3"/>
      <c r="B248" s="3"/>
      <c r="C248" s="3"/>
      <c r="D248" s="3"/>
      <c r="E248" s="3"/>
      <c r="F248" s="3"/>
      <c r="G248" s="3"/>
    </row>
    <row r="249" spans="1:7" ht="18" x14ac:dyDescent="0.2">
      <c r="A249" s="3"/>
      <c r="B249" s="3"/>
      <c r="C249" s="3"/>
      <c r="D249" s="3"/>
      <c r="E249" s="3"/>
      <c r="F249" s="3"/>
      <c r="G249" s="3"/>
    </row>
    <row r="250" spans="1:7" ht="18" x14ac:dyDescent="0.2">
      <c r="A250" s="3"/>
      <c r="B250" s="3"/>
      <c r="C250" s="3"/>
      <c r="D250" s="3"/>
      <c r="E250" s="3"/>
      <c r="F250" s="3"/>
      <c r="G250" s="3"/>
    </row>
    <row r="251" spans="1:7" ht="18" x14ac:dyDescent="0.2">
      <c r="A251" s="3"/>
      <c r="B251" s="3"/>
      <c r="C251" s="3"/>
      <c r="D251" s="3"/>
      <c r="E251" s="3"/>
      <c r="F251" s="3"/>
      <c r="G251" s="3"/>
    </row>
    <row r="252" spans="1:7" ht="18" x14ac:dyDescent="0.2">
      <c r="A252" s="3"/>
      <c r="B252" s="3"/>
      <c r="C252" s="3"/>
      <c r="D252" s="3"/>
      <c r="E252" s="3"/>
      <c r="F252" s="3"/>
      <c r="G252" s="3"/>
    </row>
    <row r="253" spans="1:7" ht="18" x14ac:dyDescent="0.2">
      <c r="A253" s="3"/>
      <c r="B253" s="3"/>
      <c r="C253" s="3"/>
      <c r="D253" s="3"/>
      <c r="E253" s="3"/>
      <c r="F253" s="3"/>
      <c r="G253" s="3"/>
    </row>
    <row r="254" spans="1:7" ht="18" x14ac:dyDescent="0.2">
      <c r="A254" s="3"/>
      <c r="B254" s="3"/>
      <c r="C254" s="3"/>
      <c r="D254" s="3"/>
      <c r="E254" s="3"/>
      <c r="F254" s="3"/>
      <c r="G254" s="3"/>
    </row>
    <row r="255" spans="1:7" ht="18" x14ac:dyDescent="0.2">
      <c r="A255" s="3"/>
      <c r="B255" s="3"/>
      <c r="C255" s="3"/>
      <c r="D255" s="3"/>
      <c r="E255" s="3"/>
      <c r="F255" s="3"/>
      <c r="G255" s="3"/>
    </row>
    <row r="256" spans="1:7" ht="18" x14ac:dyDescent="0.2">
      <c r="A256" s="3"/>
      <c r="B256" s="3"/>
      <c r="C256" s="3"/>
      <c r="D256" s="3"/>
      <c r="E256" s="3"/>
      <c r="F256" s="3"/>
      <c r="G256" s="3"/>
    </row>
    <row r="257" spans="1:7" ht="18" x14ac:dyDescent="0.2">
      <c r="A257" s="3"/>
      <c r="B257" s="3"/>
      <c r="C257" s="3"/>
      <c r="D257" s="3"/>
      <c r="E257" s="3"/>
      <c r="F257" s="3"/>
      <c r="G257" s="3"/>
    </row>
    <row r="258" spans="1:7" ht="18" x14ac:dyDescent="0.2">
      <c r="A258" s="3"/>
      <c r="B258" s="3"/>
      <c r="C258" s="3"/>
      <c r="D258" s="3"/>
      <c r="E258" s="3"/>
      <c r="F258" s="3"/>
      <c r="G258" s="3"/>
    </row>
    <row r="259" spans="1:7" ht="18" x14ac:dyDescent="0.2">
      <c r="A259" s="3"/>
      <c r="B259" s="3"/>
      <c r="C259" s="3"/>
      <c r="D259" s="3"/>
      <c r="E259" s="3"/>
      <c r="F259" s="3"/>
      <c r="G259" s="3"/>
    </row>
    <row r="260" spans="1:7" ht="18" x14ac:dyDescent="0.2">
      <c r="A260" s="3"/>
      <c r="B260" s="3"/>
      <c r="C260" s="3"/>
      <c r="D260" s="3"/>
      <c r="E260" s="3"/>
      <c r="F260" s="3"/>
      <c r="G260" s="3"/>
    </row>
    <row r="261" spans="1:7" ht="18" x14ac:dyDescent="0.2">
      <c r="A261" s="3"/>
      <c r="B261" s="3"/>
      <c r="C261" s="3"/>
      <c r="D261" s="3"/>
      <c r="E261" s="3"/>
      <c r="F261" s="3"/>
      <c r="G261" s="3"/>
    </row>
    <row r="262" spans="1:7" ht="18" x14ac:dyDescent="0.2">
      <c r="A262" s="3"/>
      <c r="B262" s="3"/>
      <c r="C262" s="3"/>
      <c r="D262" s="3"/>
      <c r="E262" s="3"/>
      <c r="F262" s="3"/>
      <c r="G262" s="3"/>
    </row>
    <row r="263" spans="1:7" ht="18" x14ac:dyDescent="0.2">
      <c r="A263" s="3"/>
      <c r="B263" s="3"/>
      <c r="C263" s="3"/>
      <c r="D263" s="3"/>
      <c r="E263" s="3"/>
      <c r="F263" s="3"/>
      <c r="G263" s="3"/>
    </row>
    <row r="264" spans="1:7" ht="18" x14ac:dyDescent="0.2">
      <c r="A264" s="3"/>
      <c r="B264" s="3"/>
      <c r="C264" s="3"/>
      <c r="D264" s="3"/>
      <c r="E264" s="3"/>
      <c r="F264" s="3"/>
      <c r="G264" s="3"/>
    </row>
    <row r="265" spans="1:7" ht="18" x14ac:dyDescent="0.2">
      <c r="A265" s="3"/>
      <c r="B265" s="3"/>
      <c r="C265" s="3"/>
      <c r="D265" s="3"/>
      <c r="E265" s="3"/>
      <c r="F265" s="3"/>
      <c r="G265" s="3"/>
    </row>
    <row r="266" spans="1:7" ht="18" x14ac:dyDescent="0.2">
      <c r="A266" s="3"/>
      <c r="B266" s="3"/>
      <c r="C266" s="3"/>
      <c r="D266" s="3"/>
      <c r="E266" s="3"/>
      <c r="F266" s="3"/>
      <c r="G266" s="3"/>
    </row>
    <row r="267" spans="1:7" ht="18" x14ac:dyDescent="0.2">
      <c r="A267" s="3"/>
      <c r="B267" s="3"/>
      <c r="C267" s="3"/>
      <c r="D267" s="3"/>
      <c r="E267" s="3"/>
      <c r="F267" s="3"/>
      <c r="G267" s="3"/>
    </row>
    <row r="268" spans="1:7" ht="18" x14ac:dyDescent="0.2">
      <c r="A268" s="3"/>
      <c r="B268" s="3"/>
      <c r="C268" s="3"/>
      <c r="D268" s="3"/>
      <c r="E268" s="3"/>
      <c r="F268" s="3"/>
      <c r="G268" s="3"/>
    </row>
    <row r="269" spans="1:7" ht="18" x14ac:dyDescent="0.2">
      <c r="A269" s="3"/>
      <c r="B269" s="3"/>
      <c r="C269" s="3"/>
      <c r="D269" s="3"/>
      <c r="E269" s="3"/>
      <c r="F269" s="3"/>
      <c r="G269" s="3"/>
    </row>
    <row r="270" spans="1:7" ht="18" x14ac:dyDescent="0.2">
      <c r="A270" s="3"/>
      <c r="B270" s="3"/>
      <c r="C270" s="3"/>
      <c r="D270" s="3"/>
      <c r="E270" s="3"/>
      <c r="F270" s="3"/>
      <c r="G270" s="3"/>
    </row>
    <row r="271" spans="1:7" ht="18" x14ac:dyDescent="0.2">
      <c r="A271" s="3"/>
      <c r="B271" s="3"/>
      <c r="C271" s="3"/>
      <c r="D271" s="3"/>
      <c r="E271" s="3"/>
      <c r="F271" s="3"/>
      <c r="G271" s="3"/>
    </row>
    <row r="272" spans="1:7" ht="18" x14ac:dyDescent="0.2">
      <c r="A272" s="3"/>
      <c r="B272" s="3"/>
      <c r="C272" s="3"/>
      <c r="D272" s="3"/>
      <c r="E272" s="3"/>
      <c r="F272" s="3"/>
      <c r="G272" s="3"/>
    </row>
    <row r="273" spans="1:7" ht="18" x14ac:dyDescent="0.2">
      <c r="A273" s="3"/>
      <c r="B273" s="3"/>
      <c r="C273" s="3"/>
      <c r="D273" s="3"/>
      <c r="E273" s="3"/>
      <c r="F273" s="3"/>
      <c r="G273" s="3"/>
    </row>
    <row r="274" spans="1:7" ht="18" x14ac:dyDescent="0.2">
      <c r="A274" s="3"/>
      <c r="B274" s="3"/>
      <c r="C274" s="3"/>
      <c r="D274" s="3"/>
      <c r="E274" s="3"/>
      <c r="F274" s="3"/>
      <c r="G274" s="3"/>
    </row>
    <row r="275" spans="1:7" ht="18" x14ac:dyDescent="0.2">
      <c r="A275" s="3"/>
      <c r="B275" s="3"/>
      <c r="C275" s="3"/>
      <c r="D275" s="3"/>
      <c r="E275" s="3"/>
      <c r="F275" s="3"/>
      <c r="G275" s="3"/>
    </row>
    <row r="276" spans="1:7" ht="18" x14ac:dyDescent="0.2">
      <c r="A276" s="3"/>
      <c r="B276" s="3"/>
      <c r="C276" s="3"/>
      <c r="D276" s="3"/>
      <c r="E276" s="3"/>
      <c r="F276" s="3"/>
      <c r="G276" s="3"/>
    </row>
    <row r="277" spans="1:7" ht="18" x14ac:dyDescent="0.2">
      <c r="A277" s="3"/>
      <c r="B277" s="3"/>
      <c r="C277" s="3"/>
      <c r="D277" s="3"/>
      <c r="E277" s="3"/>
      <c r="F277" s="3"/>
      <c r="G277" s="3"/>
    </row>
    <row r="278" spans="1:7" ht="18" x14ac:dyDescent="0.2">
      <c r="A278" s="3"/>
      <c r="B278" s="3"/>
      <c r="C278" s="3"/>
      <c r="D278" s="3"/>
      <c r="E278" s="3"/>
      <c r="F278" s="3"/>
      <c r="G278" s="3"/>
    </row>
    <row r="279" spans="1:7" ht="18" x14ac:dyDescent="0.2">
      <c r="A279" s="3"/>
      <c r="B279" s="3"/>
      <c r="C279" s="3"/>
      <c r="D279" s="3"/>
      <c r="E279" s="3"/>
      <c r="F279" s="3"/>
      <c r="G279" s="3"/>
    </row>
    <row r="280" spans="1:7" ht="18" x14ac:dyDescent="0.2">
      <c r="A280" s="3"/>
      <c r="B280" s="3"/>
      <c r="C280" s="3"/>
      <c r="D280" s="3"/>
      <c r="E280" s="3"/>
      <c r="F280" s="3"/>
      <c r="G280" s="3"/>
    </row>
    <row r="281" spans="1:7" ht="18" x14ac:dyDescent="0.2">
      <c r="A281" s="3"/>
      <c r="B281" s="3"/>
      <c r="C281" s="3"/>
      <c r="D281" s="3"/>
      <c r="E281" s="3"/>
      <c r="F281" s="3"/>
      <c r="G281" s="3"/>
    </row>
    <row r="282" spans="1:7" ht="18" x14ac:dyDescent="0.2">
      <c r="A282" s="3"/>
      <c r="B282" s="3"/>
      <c r="C282" s="3"/>
      <c r="D282" s="3"/>
      <c r="E282" s="3"/>
      <c r="F282" s="3"/>
      <c r="G282" s="3"/>
    </row>
    <row r="283" spans="1:7" ht="18" x14ac:dyDescent="0.2">
      <c r="A283" s="3"/>
      <c r="B283" s="3"/>
      <c r="C283" s="3"/>
      <c r="D283" s="3"/>
      <c r="E283" s="3"/>
      <c r="F283" s="3"/>
      <c r="G283" s="3"/>
    </row>
    <row r="284" spans="1:7" ht="18" x14ac:dyDescent="0.2">
      <c r="A284" s="3"/>
      <c r="B284" s="3"/>
      <c r="C284" s="3"/>
      <c r="D284" s="3"/>
      <c r="E284" s="3"/>
      <c r="F284" s="3"/>
      <c r="G284" s="3"/>
    </row>
    <row r="285" spans="1:7" ht="18" x14ac:dyDescent="0.2">
      <c r="A285" s="3"/>
      <c r="B285" s="3"/>
      <c r="C285" s="3"/>
      <c r="D285" s="3"/>
      <c r="E285" s="3"/>
      <c r="F285" s="3"/>
      <c r="G285" s="3"/>
    </row>
    <row r="286" spans="1:7" ht="18" x14ac:dyDescent="0.2">
      <c r="A286" s="3"/>
      <c r="B286" s="3"/>
      <c r="C286" s="3"/>
      <c r="D286" s="3"/>
      <c r="E286" s="3"/>
      <c r="F286" s="3"/>
      <c r="G286" s="3"/>
    </row>
    <row r="287" spans="1:7" ht="18" x14ac:dyDescent="0.2">
      <c r="A287" s="3"/>
      <c r="B287" s="3"/>
      <c r="C287" s="3"/>
      <c r="D287" s="3"/>
      <c r="E287" s="3"/>
      <c r="F287" s="3"/>
      <c r="G287" s="3"/>
    </row>
    <row r="288" spans="1:7" ht="18" x14ac:dyDescent="0.2">
      <c r="A288" s="3"/>
      <c r="B288" s="3"/>
      <c r="C288" s="3"/>
      <c r="D288" s="3"/>
      <c r="E288" s="3"/>
      <c r="F288" s="3"/>
      <c r="G288" s="3"/>
    </row>
    <row r="289" spans="1:7" ht="18" x14ac:dyDescent="0.2">
      <c r="A289" s="3"/>
      <c r="B289" s="3"/>
      <c r="C289" s="3"/>
      <c r="D289" s="3"/>
      <c r="E289" s="3"/>
      <c r="F289" s="3"/>
      <c r="G289" s="3"/>
    </row>
    <row r="290" spans="1:7" ht="18" x14ac:dyDescent="0.2">
      <c r="A290" s="3"/>
      <c r="B290" s="3"/>
      <c r="C290" s="3"/>
      <c r="D290" s="3"/>
      <c r="E290" s="3"/>
      <c r="F290" s="3"/>
      <c r="G290" s="3"/>
    </row>
    <row r="291" spans="1:7" ht="18" x14ac:dyDescent="0.2">
      <c r="A291" s="3"/>
      <c r="B291" s="3"/>
      <c r="C291" s="3"/>
      <c r="D291" s="3"/>
      <c r="E291" s="3"/>
      <c r="F291" s="3"/>
      <c r="G291" s="3"/>
    </row>
    <row r="292" spans="1:7" ht="18" x14ac:dyDescent="0.2">
      <c r="A292" s="3"/>
      <c r="B292" s="3"/>
      <c r="C292" s="3"/>
      <c r="D292" s="3"/>
      <c r="E292" s="3"/>
      <c r="F292" s="3"/>
      <c r="G292" s="3"/>
    </row>
    <row r="293" spans="1:7" ht="18" x14ac:dyDescent="0.2">
      <c r="A293" s="3"/>
      <c r="B293" s="3"/>
      <c r="C293" s="3"/>
      <c r="D293" s="3"/>
      <c r="E293" s="3"/>
      <c r="F293" s="3"/>
      <c r="G293" s="3"/>
    </row>
    <row r="294" spans="1:7" ht="18" x14ac:dyDescent="0.2">
      <c r="A294" s="3"/>
      <c r="B294" s="3"/>
      <c r="C294" s="3"/>
      <c r="D294" s="3"/>
      <c r="E294" s="3"/>
      <c r="F294" s="3"/>
      <c r="G294" s="3"/>
    </row>
    <row r="295" spans="1:7" ht="18" x14ac:dyDescent="0.2">
      <c r="A295" s="3"/>
      <c r="B295" s="3"/>
      <c r="C295" s="3"/>
      <c r="D295" s="3"/>
      <c r="E295" s="3"/>
      <c r="F295" s="3"/>
      <c r="G295" s="3"/>
    </row>
    <row r="296" spans="1:7" ht="18" x14ac:dyDescent="0.2">
      <c r="A296" s="3"/>
      <c r="B296" s="3"/>
      <c r="C296" s="3"/>
      <c r="D296" s="3"/>
      <c r="E296" s="3"/>
      <c r="F296" s="3"/>
      <c r="G296" s="3"/>
    </row>
    <row r="297" spans="1:7" ht="18" x14ac:dyDescent="0.2">
      <c r="A297" s="3"/>
      <c r="B297" s="3"/>
      <c r="C297" s="3"/>
      <c r="D297" s="3"/>
      <c r="E297" s="3"/>
      <c r="F297" s="3"/>
      <c r="G297" s="3"/>
    </row>
    <row r="298" spans="1:7" ht="18" x14ac:dyDescent="0.2">
      <c r="A298" s="3"/>
      <c r="B298" s="3"/>
      <c r="C298" s="3"/>
      <c r="D298" s="3"/>
      <c r="E298" s="3"/>
      <c r="F298" s="3"/>
      <c r="G298" s="3"/>
    </row>
    <row r="299" spans="1:7" ht="18" x14ac:dyDescent="0.2">
      <c r="A299" s="3"/>
      <c r="B299" s="3"/>
      <c r="C299" s="3"/>
      <c r="D299" s="3"/>
      <c r="E299" s="3"/>
      <c r="F299" s="3"/>
      <c r="G299" s="3"/>
    </row>
    <row r="300" spans="1:7" ht="18" x14ac:dyDescent="0.2">
      <c r="A300" s="3"/>
      <c r="B300" s="3"/>
      <c r="C300" s="3"/>
      <c r="D300" s="3"/>
      <c r="E300" s="3"/>
      <c r="F300" s="3"/>
      <c r="G300" s="3"/>
    </row>
    <row r="301" spans="1:7" ht="18" x14ac:dyDescent="0.2">
      <c r="A301" s="3"/>
      <c r="B301" s="3"/>
      <c r="C301" s="3"/>
      <c r="D301" s="3"/>
      <c r="E301" s="3"/>
      <c r="F301" s="3"/>
      <c r="G301" s="3"/>
    </row>
    <row r="302" spans="1:7" ht="18" x14ac:dyDescent="0.2">
      <c r="A302" s="3"/>
      <c r="B302" s="3"/>
      <c r="C302" s="3"/>
      <c r="D302" s="3"/>
      <c r="E302" s="3"/>
      <c r="F302" s="3"/>
      <c r="G302" s="3"/>
    </row>
    <row r="303" spans="1:7" ht="18" x14ac:dyDescent="0.2">
      <c r="A303" s="3"/>
      <c r="B303" s="3"/>
      <c r="C303" s="3"/>
      <c r="D303" s="3"/>
      <c r="E303" s="3"/>
      <c r="F303" s="3"/>
      <c r="G303" s="3"/>
    </row>
    <row r="304" spans="1:7" ht="18" x14ac:dyDescent="0.2">
      <c r="A304" s="3"/>
      <c r="B304" s="3"/>
      <c r="C304" s="3"/>
      <c r="D304" s="3"/>
      <c r="E304" s="3"/>
      <c r="F304" s="3"/>
      <c r="G304" s="3"/>
    </row>
    <row r="305" spans="1:7" ht="18" x14ac:dyDescent="0.2">
      <c r="A305" s="3"/>
      <c r="B305" s="3"/>
      <c r="C305" s="3"/>
      <c r="D305" s="3"/>
      <c r="E305" s="3"/>
      <c r="F305" s="3"/>
      <c r="G305" s="3"/>
    </row>
    <row r="306" spans="1:7" ht="18" x14ac:dyDescent="0.2">
      <c r="A306" s="3"/>
      <c r="B306" s="3"/>
      <c r="C306" s="3"/>
      <c r="D306" s="3"/>
      <c r="E306" s="3"/>
      <c r="F306" s="3"/>
      <c r="G306" s="3"/>
    </row>
    <row r="307" spans="1:7" ht="18" x14ac:dyDescent="0.2">
      <c r="A307" s="3"/>
      <c r="B307" s="3"/>
      <c r="C307" s="3"/>
      <c r="D307" s="3"/>
      <c r="E307" s="3"/>
      <c r="F307" s="3"/>
      <c r="G307" s="3"/>
    </row>
    <row r="308" spans="1:7" ht="18" x14ac:dyDescent="0.2">
      <c r="A308" s="3"/>
      <c r="B308" s="3"/>
      <c r="C308" s="3"/>
      <c r="D308" s="3"/>
      <c r="E308" s="3"/>
      <c r="F308" s="3"/>
      <c r="G308" s="3"/>
    </row>
    <row r="309" spans="1:7" ht="18" x14ac:dyDescent="0.2">
      <c r="A309" s="3"/>
      <c r="B309" s="3"/>
      <c r="C309" s="3"/>
      <c r="D309" s="3"/>
      <c r="E309" s="3"/>
      <c r="F309" s="3"/>
      <c r="G309" s="3"/>
    </row>
    <row r="310" spans="1:7" ht="18" x14ac:dyDescent="0.2">
      <c r="A310" s="3"/>
      <c r="B310" s="3"/>
      <c r="C310" s="3"/>
      <c r="D310" s="3"/>
      <c r="E310" s="3"/>
      <c r="F310" s="3"/>
      <c r="G310" s="3"/>
    </row>
    <row r="311" spans="1:7" ht="18" x14ac:dyDescent="0.2">
      <c r="A311" s="3"/>
      <c r="B311" s="3"/>
      <c r="C311" s="3"/>
      <c r="D311" s="3"/>
      <c r="E311" s="3"/>
      <c r="F311" s="3"/>
      <c r="G311" s="3"/>
    </row>
    <row r="312" spans="1:7" ht="18" x14ac:dyDescent="0.2">
      <c r="A312" s="3"/>
      <c r="B312" s="3"/>
      <c r="C312" s="3"/>
      <c r="D312" s="3"/>
      <c r="E312" s="3"/>
      <c r="F312" s="3"/>
      <c r="G312" s="3"/>
    </row>
    <row r="313" spans="1:7" ht="18" x14ac:dyDescent="0.2">
      <c r="A313" s="3"/>
      <c r="B313" s="3"/>
      <c r="C313" s="3"/>
      <c r="D313" s="3"/>
      <c r="E313" s="3"/>
      <c r="F313" s="3"/>
      <c r="G313" s="3"/>
    </row>
    <row r="314" spans="1:7" ht="18" x14ac:dyDescent="0.2">
      <c r="A314" s="3"/>
      <c r="B314" s="3"/>
      <c r="C314" s="3"/>
      <c r="D314" s="3"/>
      <c r="E314" s="3"/>
      <c r="F314" s="3"/>
      <c r="G314" s="3"/>
    </row>
    <row r="315" spans="1:7" ht="18" x14ac:dyDescent="0.2">
      <c r="A315" s="3"/>
      <c r="B315" s="3"/>
      <c r="C315" s="3"/>
      <c r="D315" s="3"/>
      <c r="E315" s="3"/>
      <c r="F315" s="3"/>
      <c r="G315" s="3"/>
    </row>
    <row r="316" spans="1:7" ht="18" x14ac:dyDescent="0.2">
      <c r="A316" s="3"/>
      <c r="B316" s="3"/>
      <c r="C316" s="3"/>
      <c r="D316" s="3"/>
      <c r="E316" s="3"/>
      <c r="F316" s="3"/>
      <c r="G316" s="3"/>
    </row>
    <row r="317" spans="1:7" ht="18" x14ac:dyDescent="0.2">
      <c r="A317" s="3"/>
      <c r="B317" s="3"/>
      <c r="C317" s="3"/>
      <c r="D317" s="3"/>
      <c r="E317" s="3"/>
      <c r="F317" s="3"/>
      <c r="G317" s="3"/>
    </row>
    <row r="318" spans="1:7" ht="18" x14ac:dyDescent="0.2">
      <c r="A318" s="3"/>
      <c r="B318" s="3"/>
      <c r="C318" s="3"/>
      <c r="D318" s="3"/>
      <c r="E318" s="3"/>
      <c r="F318" s="3"/>
      <c r="G318" s="3"/>
    </row>
    <row r="319" spans="1:7" ht="18" x14ac:dyDescent="0.2">
      <c r="A319" s="3"/>
      <c r="B319" s="3"/>
      <c r="C319" s="3"/>
      <c r="D319" s="3"/>
      <c r="E319" s="3"/>
      <c r="F319" s="3"/>
      <c r="G319" s="3"/>
    </row>
    <row r="320" spans="1:7" ht="18" x14ac:dyDescent="0.2">
      <c r="A320" s="3"/>
      <c r="B320" s="3"/>
      <c r="C320" s="3"/>
      <c r="D320" s="3"/>
      <c r="E320" s="3"/>
      <c r="F320" s="3"/>
      <c r="G320" s="3"/>
    </row>
    <row r="321" spans="1:7" ht="18" x14ac:dyDescent="0.2">
      <c r="A321" s="3"/>
      <c r="B321" s="3"/>
      <c r="C321" s="3"/>
      <c r="D321" s="3"/>
      <c r="E321" s="3"/>
      <c r="F321" s="3"/>
      <c r="G321" s="3"/>
    </row>
    <row r="322" spans="1:7" ht="18" x14ac:dyDescent="0.2">
      <c r="A322" s="3"/>
      <c r="B322" s="3"/>
      <c r="C322" s="3"/>
      <c r="D322" s="3"/>
      <c r="E322" s="3"/>
      <c r="F322" s="3"/>
      <c r="G322" s="3"/>
    </row>
    <row r="323" spans="1:7" ht="18" x14ac:dyDescent="0.2">
      <c r="A323" s="3"/>
      <c r="B323" s="3"/>
      <c r="C323" s="3"/>
      <c r="D323" s="3"/>
      <c r="E323" s="3"/>
      <c r="F323" s="3"/>
      <c r="G323" s="3"/>
    </row>
    <row r="324" spans="1:7" ht="18" x14ac:dyDescent="0.2">
      <c r="A324" s="3"/>
      <c r="B324" s="3"/>
      <c r="C324" s="3"/>
      <c r="D324" s="3"/>
      <c r="E324" s="3"/>
      <c r="F324" s="3"/>
      <c r="G324" s="3"/>
    </row>
    <row r="325" spans="1:7" ht="18" x14ac:dyDescent="0.2">
      <c r="A325" s="3"/>
      <c r="B325" s="3"/>
      <c r="C325" s="3"/>
      <c r="D325" s="3"/>
      <c r="E325" s="3"/>
      <c r="F325" s="3"/>
      <c r="G325" s="3"/>
    </row>
    <row r="326" spans="1:7" ht="18" x14ac:dyDescent="0.2">
      <c r="A326" s="3"/>
      <c r="B326" s="3"/>
      <c r="C326" s="3"/>
      <c r="D326" s="3"/>
      <c r="E326" s="3"/>
      <c r="F326" s="3"/>
      <c r="G326" s="3"/>
    </row>
    <row r="327" spans="1:7" ht="18" x14ac:dyDescent="0.2">
      <c r="A327" s="3"/>
      <c r="B327" s="3"/>
      <c r="C327" s="3"/>
      <c r="D327" s="3"/>
      <c r="E327" s="3"/>
      <c r="F327" s="3"/>
      <c r="G327" s="3"/>
    </row>
    <row r="328" spans="1:7" ht="18" x14ac:dyDescent="0.2">
      <c r="A328" s="3"/>
      <c r="B328" s="3"/>
      <c r="C328" s="3"/>
      <c r="D328" s="3"/>
      <c r="E328" s="3"/>
      <c r="F328" s="3"/>
      <c r="G328" s="3"/>
    </row>
    <row r="329" spans="1:7" ht="18" x14ac:dyDescent="0.2">
      <c r="A329" s="3"/>
      <c r="B329" s="3"/>
      <c r="C329" s="3"/>
      <c r="D329" s="3"/>
      <c r="E329" s="3"/>
      <c r="F329" s="3"/>
      <c r="G329" s="3"/>
    </row>
    <row r="330" spans="1:7" ht="18" x14ac:dyDescent="0.2">
      <c r="A330" s="3"/>
      <c r="B330" s="3"/>
      <c r="C330" s="3"/>
      <c r="D330" s="3"/>
      <c r="E330" s="3"/>
      <c r="F330" s="3"/>
      <c r="G330" s="3"/>
    </row>
    <row r="331" spans="1:7" ht="18" x14ac:dyDescent="0.2">
      <c r="A331" s="3"/>
      <c r="B331" s="3"/>
      <c r="C331" s="3"/>
      <c r="D331" s="3"/>
      <c r="E331" s="3"/>
      <c r="F331" s="3"/>
      <c r="G331" s="3"/>
    </row>
    <row r="332" spans="1:7" ht="18" x14ac:dyDescent="0.2">
      <c r="A332" s="3"/>
      <c r="B332" s="3"/>
      <c r="C332" s="3"/>
      <c r="D332" s="3"/>
      <c r="E332" s="3"/>
      <c r="F332" s="3"/>
      <c r="G332" s="3"/>
    </row>
    <row r="333" spans="1:7" ht="18" x14ac:dyDescent="0.2">
      <c r="A333" s="3"/>
      <c r="B333" s="3"/>
      <c r="C333" s="3"/>
      <c r="D333" s="3"/>
      <c r="E333" s="3"/>
      <c r="F333" s="3"/>
      <c r="G333" s="3"/>
    </row>
    <row r="334" spans="1:7" ht="18" x14ac:dyDescent="0.2">
      <c r="A334" s="3"/>
      <c r="B334" s="3"/>
      <c r="C334" s="3"/>
      <c r="D334" s="3"/>
      <c r="E334" s="3"/>
      <c r="F334" s="3"/>
      <c r="G334" s="3"/>
    </row>
    <row r="335" spans="1:7" ht="18" x14ac:dyDescent="0.2">
      <c r="A335" s="3"/>
      <c r="B335" s="3"/>
      <c r="C335" s="3"/>
      <c r="D335" s="3"/>
      <c r="E335" s="3"/>
      <c r="F335" s="3"/>
      <c r="G335" s="3"/>
    </row>
    <row r="336" spans="1:7" ht="18" x14ac:dyDescent="0.2">
      <c r="A336" s="3"/>
      <c r="B336" s="3"/>
      <c r="C336" s="3"/>
      <c r="D336" s="3"/>
      <c r="E336" s="3"/>
      <c r="F336" s="3"/>
      <c r="G336" s="3"/>
    </row>
    <row r="337" spans="1:7" ht="18" x14ac:dyDescent="0.2">
      <c r="A337" s="3"/>
      <c r="B337" s="3"/>
      <c r="C337" s="3"/>
      <c r="D337" s="3"/>
      <c r="E337" s="3"/>
      <c r="F337" s="3"/>
      <c r="G337" s="3"/>
    </row>
    <row r="338" spans="1:7" ht="18" x14ac:dyDescent="0.2">
      <c r="A338" s="3"/>
      <c r="B338" s="3"/>
      <c r="C338" s="3"/>
      <c r="D338" s="3"/>
      <c r="E338" s="3"/>
      <c r="F338" s="3"/>
      <c r="G338" s="3"/>
    </row>
    <row r="339" spans="1:7" ht="18" x14ac:dyDescent="0.2">
      <c r="A339" s="3"/>
      <c r="B339" s="3"/>
      <c r="C339" s="3"/>
      <c r="D339" s="3"/>
      <c r="E339" s="3"/>
      <c r="F339" s="3"/>
      <c r="G339" s="3"/>
    </row>
    <row r="340" spans="1:7" ht="18" x14ac:dyDescent="0.2">
      <c r="A340" s="3"/>
      <c r="B340" s="3"/>
      <c r="C340" s="3"/>
      <c r="D340" s="3"/>
      <c r="E340" s="3"/>
      <c r="F340" s="3"/>
      <c r="G340" s="3"/>
    </row>
    <row r="341" spans="1:7" ht="18" x14ac:dyDescent="0.2">
      <c r="A341" s="3"/>
      <c r="B341" s="3"/>
      <c r="C341" s="3"/>
      <c r="D341" s="3"/>
      <c r="E341" s="3"/>
      <c r="F341" s="3"/>
      <c r="G341" s="3"/>
    </row>
    <row r="342" spans="1:7" ht="18" x14ac:dyDescent="0.2">
      <c r="A342" s="3"/>
      <c r="B342" s="3"/>
      <c r="C342" s="3"/>
      <c r="D342" s="3"/>
      <c r="E342" s="3"/>
      <c r="F342" s="3"/>
      <c r="G342" s="3"/>
    </row>
    <row r="343" spans="1:7" ht="18" x14ac:dyDescent="0.2">
      <c r="A343" s="3"/>
      <c r="B343" s="3"/>
      <c r="C343" s="3"/>
      <c r="D343" s="3"/>
      <c r="E343" s="3"/>
      <c r="F343" s="3"/>
      <c r="G343" s="3"/>
    </row>
    <row r="344" spans="1:7" ht="18" x14ac:dyDescent="0.2">
      <c r="A344" s="3"/>
      <c r="B344" s="3"/>
      <c r="C344" s="3"/>
      <c r="D344" s="3"/>
      <c r="E344" s="3"/>
      <c r="F344" s="3"/>
      <c r="G344" s="3"/>
    </row>
    <row r="345" spans="1:7" ht="18" x14ac:dyDescent="0.2">
      <c r="A345" s="3"/>
      <c r="B345" s="3"/>
      <c r="C345" s="3"/>
      <c r="D345" s="3"/>
      <c r="E345" s="3"/>
      <c r="F345" s="3"/>
      <c r="G345" s="3"/>
    </row>
    <row r="346" spans="1:7" ht="18" x14ac:dyDescent="0.2">
      <c r="A346" s="3"/>
      <c r="B346" s="3"/>
      <c r="C346" s="3"/>
      <c r="D346" s="3"/>
      <c r="E346" s="3"/>
      <c r="F346" s="3"/>
      <c r="G346" s="3"/>
    </row>
    <row r="347" spans="1:7" ht="18" x14ac:dyDescent="0.2">
      <c r="A347" s="3"/>
      <c r="B347" s="3"/>
      <c r="C347" s="3"/>
      <c r="D347" s="3"/>
      <c r="E347" s="3"/>
      <c r="F347" s="3"/>
      <c r="G347" s="3"/>
    </row>
    <row r="348" spans="1:7" ht="18" x14ac:dyDescent="0.2">
      <c r="A348" s="3"/>
      <c r="B348" s="3"/>
      <c r="C348" s="3"/>
      <c r="D348" s="3"/>
      <c r="E348" s="3"/>
      <c r="F348" s="3"/>
      <c r="G348" s="3"/>
    </row>
    <row r="349" spans="1:7" ht="18" x14ac:dyDescent="0.2">
      <c r="A349" s="3"/>
      <c r="B349" s="3"/>
      <c r="C349" s="3"/>
      <c r="D349" s="3"/>
      <c r="E349" s="3"/>
      <c r="F349" s="3"/>
      <c r="G349" s="3"/>
    </row>
    <row r="350" spans="1:7" ht="18" x14ac:dyDescent="0.2">
      <c r="A350" s="3"/>
      <c r="B350" s="3"/>
      <c r="C350" s="3"/>
      <c r="D350" s="3"/>
      <c r="E350" s="3"/>
      <c r="F350" s="3"/>
      <c r="G350" s="3"/>
    </row>
    <row r="351" spans="1:7" ht="18" x14ac:dyDescent="0.2">
      <c r="A351" s="3"/>
      <c r="B351" s="3"/>
      <c r="C351" s="3"/>
      <c r="D351" s="3"/>
      <c r="E351" s="3"/>
      <c r="F351" s="3"/>
      <c r="G351" s="3"/>
    </row>
    <row r="352" spans="1:7" ht="18" x14ac:dyDescent="0.2">
      <c r="A352" s="3"/>
      <c r="B352" s="3"/>
      <c r="C352" s="3"/>
      <c r="D352" s="3"/>
      <c r="E352" s="3"/>
      <c r="F352" s="3"/>
      <c r="G352" s="3"/>
    </row>
    <row r="353" spans="1:7" ht="18" x14ac:dyDescent="0.2">
      <c r="A353" s="3"/>
      <c r="B353" s="3"/>
      <c r="C353" s="3"/>
      <c r="D353" s="3"/>
      <c r="E353" s="3"/>
      <c r="F353" s="3"/>
      <c r="G353" s="3"/>
    </row>
    <row r="354" spans="1:7" ht="18" x14ac:dyDescent="0.2">
      <c r="A354" s="3"/>
      <c r="B354" s="3"/>
      <c r="C354" s="3"/>
      <c r="D354" s="3"/>
      <c r="E354" s="3"/>
      <c r="F354" s="3"/>
      <c r="G354" s="3"/>
    </row>
    <row r="355" spans="1:7" ht="18" x14ac:dyDescent="0.2">
      <c r="A355" s="3"/>
      <c r="B355" s="3"/>
      <c r="C355" s="3"/>
      <c r="D355" s="3"/>
      <c r="E355" s="3"/>
      <c r="F355" s="3"/>
      <c r="G355" s="3"/>
    </row>
    <row r="356" spans="1:7" ht="18" x14ac:dyDescent="0.2">
      <c r="A356" s="3"/>
      <c r="B356" s="3"/>
      <c r="C356" s="3"/>
      <c r="D356" s="3"/>
      <c r="E356" s="3"/>
      <c r="F356" s="3"/>
      <c r="G356" s="3"/>
    </row>
    <row r="357" spans="1:7" ht="18" x14ac:dyDescent="0.2">
      <c r="A357" s="3"/>
      <c r="B357" s="3"/>
      <c r="C357" s="3"/>
      <c r="D357" s="3"/>
      <c r="E357" s="3"/>
      <c r="F357" s="3"/>
      <c r="G357" s="3"/>
    </row>
    <row r="358" spans="1:7" ht="18" x14ac:dyDescent="0.2">
      <c r="A358" s="3"/>
      <c r="B358" s="3"/>
      <c r="C358" s="3"/>
      <c r="D358" s="3"/>
      <c r="E358" s="3"/>
      <c r="F358" s="3"/>
      <c r="G358" s="3"/>
    </row>
    <row r="359" spans="1:7" ht="18" x14ac:dyDescent="0.2">
      <c r="A359" s="3"/>
      <c r="B359" s="3"/>
      <c r="C359" s="3"/>
      <c r="D359" s="3"/>
      <c r="E359" s="3"/>
      <c r="F359" s="3"/>
      <c r="G359" s="3"/>
    </row>
    <row r="360" spans="1:7" ht="18" x14ac:dyDescent="0.2">
      <c r="A360" s="3"/>
      <c r="B360" s="3"/>
      <c r="C360" s="3"/>
      <c r="D360" s="3"/>
      <c r="E360" s="3"/>
      <c r="F360" s="3"/>
      <c r="G360" s="3"/>
    </row>
    <row r="361" spans="1:7" ht="18" x14ac:dyDescent="0.2">
      <c r="A361" s="3"/>
      <c r="B361" s="3"/>
      <c r="C361" s="3"/>
      <c r="D361" s="3"/>
      <c r="E361" s="3"/>
      <c r="F361" s="3"/>
      <c r="G361" s="3"/>
    </row>
    <row r="362" spans="1:7" ht="18" x14ac:dyDescent="0.2">
      <c r="A362" s="3"/>
      <c r="B362" s="3"/>
      <c r="C362" s="3"/>
      <c r="D362" s="3"/>
      <c r="E362" s="3"/>
      <c r="F362" s="3"/>
      <c r="G362" s="3"/>
    </row>
    <row r="363" spans="1:7" ht="18" x14ac:dyDescent="0.2">
      <c r="A363" s="3"/>
      <c r="B363" s="3"/>
      <c r="C363" s="3"/>
      <c r="D363" s="3"/>
      <c r="E363" s="3"/>
      <c r="F363" s="3"/>
      <c r="G363" s="3"/>
    </row>
    <row r="364" spans="1:7" ht="18" x14ac:dyDescent="0.2">
      <c r="A364" s="3"/>
      <c r="B364" s="3"/>
      <c r="C364" s="3"/>
      <c r="D364" s="3"/>
      <c r="E364" s="3"/>
      <c r="F364" s="3"/>
      <c r="G364" s="3"/>
    </row>
    <row r="365" spans="1:7" ht="18" x14ac:dyDescent="0.2">
      <c r="A365" s="3"/>
      <c r="B365" s="3"/>
      <c r="C365" s="3"/>
      <c r="D365" s="3"/>
      <c r="E365" s="3"/>
      <c r="F365" s="3"/>
      <c r="G365" s="3"/>
    </row>
    <row r="366" spans="1:7" ht="18" x14ac:dyDescent="0.2">
      <c r="A366" s="3"/>
      <c r="B366" s="3"/>
      <c r="C366" s="3"/>
      <c r="D366" s="3"/>
      <c r="E366" s="3"/>
      <c r="F366" s="3"/>
      <c r="G366" s="3"/>
    </row>
    <row r="367" spans="1:7" ht="18" x14ac:dyDescent="0.2">
      <c r="A367" s="3"/>
      <c r="B367" s="3"/>
      <c r="C367" s="3"/>
      <c r="D367" s="3"/>
      <c r="E367" s="3"/>
      <c r="F367" s="3"/>
      <c r="G367" s="3"/>
    </row>
    <row r="368" spans="1:7" ht="18" x14ac:dyDescent="0.2">
      <c r="A368" s="3"/>
      <c r="B368" s="3"/>
      <c r="C368" s="3"/>
      <c r="D368" s="3"/>
      <c r="E368" s="3"/>
      <c r="F368" s="3"/>
      <c r="G368" s="3"/>
    </row>
    <row r="369" spans="1:7" ht="18" x14ac:dyDescent="0.2">
      <c r="A369" s="3"/>
      <c r="B369" s="3"/>
      <c r="C369" s="3"/>
      <c r="D369" s="3"/>
      <c r="E369" s="3"/>
      <c r="F369" s="3"/>
      <c r="G369" s="3"/>
    </row>
    <row r="370" spans="1:7" ht="18" x14ac:dyDescent="0.2">
      <c r="A370" s="3"/>
      <c r="B370" s="3"/>
      <c r="C370" s="3"/>
      <c r="D370" s="3"/>
      <c r="E370" s="3"/>
      <c r="F370" s="3"/>
      <c r="G370" s="3"/>
    </row>
    <row r="371" spans="1:7" ht="18" x14ac:dyDescent="0.2">
      <c r="A371" s="3"/>
      <c r="B371" s="3"/>
      <c r="C371" s="3"/>
      <c r="D371" s="3"/>
      <c r="E371" s="3"/>
      <c r="F371" s="3"/>
      <c r="G371" s="3"/>
    </row>
    <row r="372" spans="1:7" ht="18" x14ac:dyDescent="0.2">
      <c r="A372" s="3"/>
      <c r="B372" s="3"/>
      <c r="C372" s="3"/>
      <c r="D372" s="3"/>
      <c r="E372" s="3"/>
      <c r="F372" s="3"/>
      <c r="G372" s="3"/>
    </row>
    <row r="373" spans="1:7" ht="18" x14ac:dyDescent="0.2">
      <c r="A373" s="3"/>
      <c r="B373" s="3"/>
      <c r="C373" s="3"/>
      <c r="D373" s="3"/>
      <c r="E373" s="3"/>
      <c r="F373" s="3"/>
      <c r="G373" s="3"/>
    </row>
    <row r="374" spans="1:7" ht="18" x14ac:dyDescent="0.2">
      <c r="A374" s="3"/>
      <c r="B374" s="3"/>
      <c r="C374" s="3"/>
      <c r="D374" s="3"/>
      <c r="E374" s="3"/>
      <c r="F374" s="3"/>
      <c r="G374" s="3"/>
    </row>
    <row r="375" spans="1:7" ht="18" x14ac:dyDescent="0.2">
      <c r="A375" s="3"/>
      <c r="B375" s="3"/>
      <c r="C375" s="3"/>
      <c r="D375" s="3"/>
      <c r="E375" s="3"/>
      <c r="F375" s="3"/>
      <c r="G375" s="3"/>
    </row>
    <row r="376" spans="1:7" ht="18" x14ac:dyDescent="0.2">
      <c r="A376" s="3"/>
      <c r="B376" s="3"/>
      <c r="C376" s="3"/>
      <c r="D376" s="3"/>
      <c r="E376" s="3"/>
      <c r="F376" s="3"/>
      <c r="G376" s="3"/>
    </row>
    <row r="377" spans="1:7" ht="18" x14ac:dyDescent="0.2">
      <c r="A377" s="3"/>
      <c r="B377" s="3"/>
      <c r="C377" s="3"/>
      <c r="D377" s="3"/>
      <c r="E377" s="3"/>
      <c r="F377" s="3"/>
      <c r="G377" s="3"/>
    </row>
    <row r="378" spans="1:7" ht="18" x14ac:dyDescent="0.2">
      <c r="A378" s="3"/>
      <c r="B378" s="3"/>
      <c r="C378" s="3"/>
      <c r="D378" s="3"/>
      <c r="E378" s="3"/>
      <c r="F378" s="3"/>
      <c r="G378" s="3"/>
    </row>
    <row r="379" spans="1:7" ht="18" x14ac:dyDescent="0.2">
      <c r="A379" s="3"/>
      <c r="B379" s="3"/>
      <c r="C379" s="3"/>
      <c r="D379" s="3"/>
      <c r="E379" s="3"/>
      <c r="F379" s="3"/>
      <c r="G379" s="3"/>
    </row>
    <row r="380" spans="1:7" ht="18" x14ac:dyDescent="0.2">
      <c r="A380" s="3"/>
      <c r="B380" s="3"/>
      <c r="C380" s="3"/>
      <c r="D380" s="3"/>
      <c r="E380" s="3"/>
      <c r="F380" s="3"/>
      <c r="G380" s="3"/>
    </row>
    <row r="381" spans="1:7" ht="18" x14ac:dyDescent="0.2">
      <c r="A381" s="3"/>
      <c r="B381" s="3"/>
      <c r="C381" s="3"/>
      <c r="D381" s="3"/>
      <c r="E381" s="3"/>
      <c r="F381" s="3"/>
      <c r="G381" s="3"/>
    </row>
    <row r="382" spans="1:7" ht="18" x14ac:dyDescent="0.2">
      <c r="A382" s="3"/>
      <c r="B382" s="3"/>
      <c r="C382" s="3"/>
      <c r="D382" s="3"/>
      <c r="E382" s="3"/>
      <c r="F382" s="3"/>
      <c r="G382" s="3"/>
    </row>
    <row r="383" spans="1:7" ht="18" x14ac:dyDescent="0.2">
      <c r="A383" s="3"/>
      <c r="B383" s="3"/>
      <c r="C383" s="3"/>
      <c r="D383" s="3"/>
      <c r="E383" s="3"/>
      <c r="F383" s="3"/>
      <c r="G383" s="3"/>
    </row>
    <row r="384" spans="1:7" ht="18" x14ac:dyDescent="0.2">
      <c r="A384" s="3"/>
      <c r="B384" s="3"/>
      <c r="C384" s="3"/>
      <c r="D384" s="3"/>
      <c r="E384" s="3"/>
      <c r="F384" s="3"/>
      <c r="G384" s="3"/>
    </row>
    <row r="385" spans="1:7" ht="18" x14ac:dyDescent="0.2">
      <c r="A385" s="3"/>
      <c r="B385" s="3"/>
      <c r="C385" s="3"/>
      <c r="D385" s="3"/>
      <c r="E385" s="3"/>
      <c r="F385" s="3"/>
      <c r="G385" s="3"/>
    </row>
    <row r="386" spans="1:7" ht="18" x14ac:dyDescent="0.2">
      <c r="A386" s="3"/>
      <c r="B386" s="3"/>
      <c r="C386" s="3"/>
      <c r="D386" s="3"/>
      <c r="E386" s="3"/>
      <c r="F386" s="3"/>
      <c r="G386" s="3"/>
    </row>
    <row r="387" spans="1:7" ht="18" x14ac:dyDescent="0.2">
      <c r="A387" s="3"/>
      <c r="B387" s="3"/>
      <c r="C387" s="3"/>
      <c r="D387" s="3"/>
      <c r="E387" s="3"/>
      <c r="F387" s="3"/>
      <c r="G387" s="3"/>
    </row>
    <row r="388" spans="1:7" ht="18" x14ac:dyDescent="0.2">
      <c r="A388" s="3"/>
      <c r="B388" s="3"/>
      <c r="C388" s="3"/>
      <c r="D388" s="3"/>
      <c r="E388" s="3"/>
      <c r="F388" s="3"/>
      <c r="G388" s="3"/>
    </row>
    <row r="389" spans="1:7" ht="18" x14ac:dyDescent="0.2">
      <c r="A389" s="3"/>
      <c r="B389" s="3"/>
      <c r="C389" s="3"/>
      <c r="D389" s="3"/>
      <c r="E389" s="3"/>
      <c r="F389" s="3"/>
      <c r="G389" s="3"/>
    </row>
    <row r="390" spans="1:7" ht="18" x14ac:dyDescent="0.2">
      <c r="A390" s="3"/>
      <c r="B390" s="3"/>
      <c r="C390" s="3"/>
      <c r="D390" s="3"/>
      <c r="E390" s="3"/>
      <c r="F390" s="3"/>
      <c r="G390" s="3"/>
    </row>
    <row r="391" spans="1:7" ht="18" x14ac:dyDescent="0.2">
      <c r="A391" s="3"/>
      <c r="B391" s="3"/>
      <c r="C391" s="3"/>
      <c r="D391" s="3"/>
      <c r="E391" s="3"/>
      <c r="F391" s="3"/>
      <c r="G391" s="3"/>
    </row>
    <row r="392" spans="1:7" ht="18" x14ac:dyDescent="0.2">
      <c r="A392" s="3"/>
      <c r="B392" s="3"/>
      <c r="C392" s="3"/>
      <c r="D392" s="3"/>
      <c r="E392" s="3"/>
      <c r="F392" s="3"/>
      <c r="G392" s="3"/>
    </row>
    <row r="393" spans="1:7" ht="18" x14ac:dyDescent="0.2">
      <c r="A393" s="3"/>
      <c r="B393" s="3"/>
      <c r="C393" s="3"/>
      <c r="D393" s="3"/>
      <c r="E393" s="3"/>
      <c r="F393" s="3"/>
      <c r="G393" s="3"/>
    </row>
    <row r="394" spans="1:7" ht="18" x14ac:dyDescent="0.2">
      <c r="A394" s="3"/>
      <c r="B394" s="3"/>
      <c r="C394" s="3"/>
      <c r="D394" s="3"/>
      <c r="E394" s="3"/>
      <c r="F394" s="3"/>
      <c r="G394" s="3"/>
    </row>
    <row r="395" spans="1:7" ht="18" x14ac:dyDescent="0.2">
      <c r="A395" s="3"/>
      <c r="B395" s="3"/>
      <c r="C395" s="3"/>
      <c r="D395" s="3"/>
      <c r="E395" s="3"/>
      <c r="F395" s="3"/>
      <c r="G395" s="3"/>
    </row>
    <row r="396" spans="1:7" ht="18" x14ac:dyDescent="0.2">
      <c r="A396" s="3"/>
      <c r="B396" s="3"/>
      <c r="C396" s="3"/>
      <c r="D396" s="3"/>
      <c r="E396" s="3"/>
      <c r="F396" s="3"/>
      <c r="G396" s="3"/>
    </row>
    <row r="397" spans="1:7" ht="18" x14ac:dyDescent="0.2">
      <c r="A397" s="3"/>
      <c r="B397" s="3"/>
      <c r="C397" s="3"/>
      <c r="D397" s="3"/>
      <c r="E397" s="3"/>
      <c r="F397" s="3"/>
      <c r="G397" s="3"/>
    </row>
    <row r="398" spans="1:7" ht="18" x14ac:dyDescent="0.2">
      <c r="A398" s="3"/>
      <c r="B398" s="3"/>
      <c r="C398" s="3"/>
      <c r="D398" s="3"/>
      <c r="E398" s="3"/>
      <c r="F398" s="3"/>
      <c r="G398" s="3"/>
    </row>
    <row r="399" spans="1:7" ht="18" x14ac:dyDescent="0.2">
      <c r="A399" s="3"/>
      <c r="B399" s="3"/>
      <c r="C399" s="3"/>
      <c r="D399" s="3"/>
      <c r="E399" s="3"/>
      <c r="F399" s="3"/>
      <c r="G399" s="3"/>
    </row>
    <row r="400" spans="1:7" ht="18" x14ac:dyDescent="0.2">
      <c r="A400" s="3"/>
      <c r="B400" s="3"/>
      <c r="C400" s="3"/>
      <c r="D400" s="3"/>
      <c r="E400" s="3"/>
      <c r="F400" s="3"/>
      <c r="G400" s="3"/>
    </row>
    <row r="401" spans="1:7" ht="18" x14ac:dyDescent="0.2">
      <c r="A401" s="3"/>
      <c r="B401" s="3"/>
      <c r="C401" s="3"/>
      <c r="D401" s="3"/>
      <c r="E401" s="3"/>
      <c r="F401" s="3"/>
      <c r="G401" s="3"/>
    </row>
    <row r="402" spans="1:7" ht="18" x14ac:dyDescent="0.2">
      <c r="A402" s="3"/>
      <c r="B402" s="3"/>
      <c r="C402" s="3"/>
      <c r="D402" s="3"/>
      <c r="E402" s="3"/>
      <c r="F402" s="3"/>
      <c r="G402" s="3"/>
    </row>
    <row r="403" spans="1:7" ht="18" x14ac:dyDescent="0.2">
      <c r="A403" s="3"/>
      <c r="B403" s="3"/>
      <c r="C403" s="3"/>
      <c r="D403" s="3"/>
      <c r="E403" s="3"/>
      <c r="F403" s="3"/>
      <c r="G403" s="3"/>
    </row>
    <row r="404" spans="1:7" ht="18" x14ac:dyDescent="0.2">
      <c r="A404" s="3"/>
      <c r="B404" s="3"/>
      <c r="C404" s="3"/>
      <c r="D404" s="3"/>
      <c r="E404" s="3"/>
      <c r="F404" s="3"/>
      <c r="G404" s="3"/>
    </row>
    <row r="405" spans="1:7" ht="18" x14ac:dyDescent="0.2">
      <c r="A405" s="3"/>
      <c r="B405" s="3"/>
      <c r="C405" s="3"/>
      <c r="D405" s="3"/>
      <c r="E405" s="3"/>
      <c r="F405" s="3"/>
      <c r="G405" s="3"/>
    </row>
    <row r="406" spans="1:7" ht="18" x14ac:dyDescent="0.2">
      <c r="A406" s="3"/>
      <c r="B406" s="3"/>
      <c r="C406" s="3"/>
      <c r="D406" s="3"/>
      <c r="E406" s="3"/>
      <c r="F406" s="3"/>
      <c r="G406" s="3"/>
    </row>
    <row r="407" spans="1:7" ht="18" x14ac:dyDescent="0.2">
      <c r="A407" s="3"/>
      <c r="B407" s="3"/>
      <c r="C407" s="3"/>
      <c r="D407" s="3"/>
      <c r="E407" s="3"/>
      <c r="F407" s="3"/>
      <c r="G407" s="3"/>
    </row>
    <row r="408" spans="1:7" ht="18" x14ac:dyDescent="0.2">
      <c r="A408" s="3"/>
      <c r="B408" s="3"/>
      <c r="C408" s="3"/>
      <c r="D408" s="3"/>
      <c r="E408" s="3"/>
      <c r="F408" s="3"/>
      <c r="G408" s="3"/>
    </row>
    <row r="409" spans="1:7" ht="18" x14ac:dyDescent="0.2">
      <c r="A409" s="3"/>
      <c r="B409" s="3"/>
      <c r="C409" s="3"/>
      <c r="D409" s="3"/>
      <c r="E409" s="3"/>
      <c r="F409" s="3"/>
      <c r="G409" s="3"/>
    </row>
    <row r="410" spans="1:7" ht="18" x14ac:dyDescent="0.2">
      <c r="A410" s="3"/>
      <c r="B410" s="3"/>
      <c r="C410" s="3"/>
      <c r="D410" s="3"/>
      <c r="E410" s="3"/>
      <c r="F410" s="3"/>
      <c r="G410" s="3"/>
    </row>
    <row r="411" spans="1:7" ht="18" x14ac:dyDescent="0.2">
      <c r="A411" s="3"/>
      <c r="B411" s="3"/>
      <c r="C411" s="3"/>
      <c r="D411" s="3"/>
      <c r="E411" s="3"/>
      <c r="F411" s="3"/>
      <c r="G411" s="3"/>
    </row>
    <row r="412" spans="1:7" ht="18" x14ac:dyDescent="0.2">
      <c r="A412" s="3"/>
      <c r="B412" s="3"/>
      <c r="C412" s="3"/>
      <c r="D412" s="3"/>
      <c r="E412" s="3"/>
      <c r="F412" s="3"/>
      <c r="G412" s="3"/>
    </row>
    <row r="413" spans="1:7" ht="18" x14ac:dyDescent="0.2">
      <c r="A413" s="3"/>
      <c r="B413" s="3"/>
      <c r="C413" s="3"/>
      <c r="D413" s="3"/>
      <c r="E413" s="3"/>
      <c r="F413" s="3"/>
      <c r="G413" s="3"/>
    </row>
    <row r="414" spans="1:7" ht="18" x14ac:dyDescent="0.2">
      <c r="A414" s="3"/>
      <c r="B414" s="3"/>
      <c r="C414" s="3"/>
      <c r="D414" s="3"/>
      <c r="E414" s="3"/>
      <c r="F414" s="3"/>
      <c r="G414" s="3"/>
    </row>
    <row r="415" spans="1:7" ht="18" x14ac:dyDescent="0.2">
      <c r="A415" s="3"/>
      <c r="B415" s="3"/>
      <c r="C415" s="3"/>
      <c r="D415" s="3"/>
      <c r="E415" s="3"/>
      <c r="F415" s="3"/>
      <c r="G415" s="3"/>
    </row>
    <row r="416" spans="1:7" ht="18" x14ac:dyDescent="0.2">
      <c r="A416" s="3"/>
      <c r="B416" s="3"/>
      <c r="C416" s="3"/>
      <c r="D416" s="3"/>
      <c r="E416" s="3"/>
      <c r="F416" s="3"/>
      <c r="G416" s="3"/>
    </row>
    <row r="417" spans="1:7" ht="18" x14ac:dyDescent="0.2">
      <c r="A417" s="3"/>
      <c r="B417" s="3"/>
      <c r="C417" s="3"/>
      <c r="D417" s="3"/>
      <c r="E417" s="3"/>
      <c r="F417" s="3"/>
      <c r="G417" s="3"/>
    </row>
    <row r="418" spans="1:7" ht="18" x14ac:dyDescent="0.2">
      <c r="A418" s="3"/>
      <c r="B418" s="3"/>
      <c r="C418" s="3"/>
      <c r="D418" s="3"/>
      <c r="E418" s="3"/>
      <c r="F418" s="3"/>
      <c r="G418" s="3"/>
    </row>
    <row r="419" spans="1:7" ht="18" x14ac:dyDescent="0.2">
      <c r="A419" s="3"/>
      <c r="B419" s="3"/>
      <c r="C419" s="3"/>
      <c r="D419" s="3"/>
      <c r="E419" s="3"/>
      <c r="F419" s="3"/>
      <c r="G419" s="3"/>
    </row>
    <row r="420" spans="1:7" ht="18" x14ac:dyDescent="0.2">
      <c r="A420" s="3"/>
      <c r="B420" s="3"/>
      <c r="C420" s="3"/>
      <c r="D420" s="3"/>
      <c r="E420" s="3"/>
      <c r="F420" s="3"/>
      <c r="G420" s="3"/>
    </row>
    <row r="421" spans="1:7" ht="18" x14ac:dyDescent="0.2">
      <c r="A421" s="3"/>
      <c r="B421" s="3"/>
      <c r="C421" s="3"/>
      <c r="D421" s="3"/>
      <c r="E421" s="3"/>
      <c r="F421" s="3"/>
      <c r="G421" s="3"/>
    </row>
    <row r="422" spans="1:7" ht="18" x14ac:dyDescent="0.2">
      <c r="A422" s="3"/>
      <c r="B422" s="3"/>
      <c r="C422" s="3"/>
      <c r="D422" s="3"/>
      <c r="E422" s="3"/>
      <c r="F422" s="3"/>
      <c r="G422" s="3"/>
    </row>
    <row r="423" spans="1:7" ht="18" x14ac:dyDescent="0.2">
      <c r="A423" s="3"/>
      <c r="B423" s="3"/>
      <c r="C423" s="3"/>
      <c r="D423" s="3"/>
      <c r="E423" s="3"/>
      <c r="F423" s="3"/>
      <c r="G423" s="3"/>
    </row>
    <row r="424" spans="1:7" ht="18" x14ac:dyDescent="0.2">
      <c r="A424" s="3"/>
      <c r="B424" s="3"/>
      <c r="C424" s="3"/>
      <c r="D424" s="3"/>
      <c r="E424" s="3"/>
      <c r="F424" s="3"/>
      <c r="G424" s="3"/>
    </row>
    <row r="425" spans="1:7" ht="18" x14ac:dyDescent="0.2">
      <c r="A425" s="3"/>
      <c r="B425" s="3"/>
      <c r="C425" s="3"/>
      <c r="D425" s="3"/>
      <c r="E425" s="3"/>
      <c r="F425" s="3"/>
      <c r="G425" s="3"/>
    </row>
    <row r="426" spans="1:7" ht="18" x14ac:dyDescent="0.2">
      <c r="A426" s="3"/>
      <c r="B426" s="3"/>
      <c r="C426" s="3"/>
      <c r="D426" s="3"/>
      <c r="E426" s="3"/>
      <c r="F426" s="3"/>
      <c r="G426" s="3"/>
    </row>
    <row r="427" spans="1:7" ht="18" x14ac:dyDescent="0.2">
      <c r="A427" s="3"/>
      <c r="B427" s="3"/>
      <c r="C427" s="3"/>
      <c r="D427" s="3"/>
      <c r="E427" s="3"/>
      <c r="F427" s="3"/>
      <c r="G427" s="3"/>
    </row>
    <row r="428" spans="1:7" ht="18" x14ac:dyDescent="0.2">
      <c r="A428" s="3"/>
      <c r="B428" s="3"/>
      <c r="C428" s="3"/>
      <c r="D428" s="3"/>
      <c r="E428" s="3"/>
      <c r="F428" s="3"/>
      <c r="G428" s="3"/>
    </row>
    <row r="429" spans="1:7" ht="18" x14ac:dyDescent="0.2">
      <c r="A429" s="3"/>
      <c r="B429" s="3"/>
      <c r="C429" s="3"/>
      <c r="D429" s="3"/>
      <c r="E429" s="3"/>
      <c r="F429" s="3"/>
      <c r="G429" s="3"/>
    </row>
    <row r="430" spans="1:7" ht="18" x14ac:dyDescent="0.2">
      <c r="A430" s="3"/>
      <c r="B430" s="3"/>
      <c r="C430" s="3"/>
      <c r="D430" s="3"/>
      <c r="E430" s="3"/>
      <c r="F430" s="3"/>
      <c r="G430" s="3"/>
    </row>
    <row r="431" spans="1:7" ht="18" x14ac:dyDescent="0.2">
      <c r="A431" s="3"/>
      <c r="B431" s="3"/>
      <c r="C431" s="3"/>
      <c r="D431" s="3"/>
      <c r="E431" s="3"/>
      <c r="F431" s="3"/>
      <c r="G431" s="3"/>
    </row>
    <row r="432" spans="1:7" ht="18" x14ac:dyDescent="0.2">
      <c r="A432" s="3"/>
      <c r="B432" s="3"/>
      <c r="C432" s="3"/>
      <c r="D432" s="3"/>
      <c r="E432" s="3"/>
      <c r="F432" s="3"/>
      <c r="G432" s="3"/>
    </row>
    <row r="433" spans="1:7" ht="18" x14ac:dyDescent="0.2">
      <c r="A433" s="3"/>
      <c r="B433" s="3"/>
      <c r="C433" s="3"/>
      <c r="D433" s="3"/>
      <c r="E433" s="3"/>
      <c r="F433" s="3"/>
      <c r="G433" s="3"/>
    </row>
    <row r="434" spans="1:7" ht="18" x14ac:dyDescent="0.2">
      <c r="A434" s="3"/>
      <c r="B434" s="3"/>
      <c r="C434" s="3"/>
      <c r="D434" s="3"/>
      <c r="E434" s="3"/>
      <c r="F434" s="3"/>
      <c r="G434" s="3"/>
    </row>
    <row r="435" spans="1:7" ht="18" x14ac:dyDescent="0.2">
      <c r="A435" s="3"/>
      <c r="B435" s="3"/>
      <c r="C435" s="3"/>
      <c r="D435" s="3"/>
      <c r="E435" s="3"/>
      <c r="F435" s="3"/>
      <c r="G435" s="3"/>
    </row>
    <row r="436" spans="1:7" ht="18" x14ac:dyDescent="0.2">
      <c r="A436" s="3"/>
      <c r="B436" s="3"/>
      <c r="C436" s="3"/>
      <c r="D436" s="3"/>
      <c r="E436" s="3"/>
      <c r="F436" s="3"/>
      <c r="G436" s="3"/>
    </row>
    <row r="437" spans="1:7" ht="18" x14ac:dyDescent="0.2">
      <c r="A437" s="3"/>
      <c r="B437" s="3"/>
      <c r="C437" s="3"/>
      <c r="D437" s="3"/>
      <c r="E437" s="3"/>
      <c r="F437" s="3"/>
      <c r="G437" s="3"/>
    </row>
    <row r="438" spans="1:7" ht="18" x14ac:dyDescent="0.2">
      <c r="A438" s="3"/>
      <c r="B438" s="3"/>
      <c r="C438" s="3"/>
      <c r="D438" s="3"/>
      <c r="E438" s="3"/>
      <c r="F438" s="3"/>
      <c r="G438" s="3"/>
    </row>
    <row r="439" spans="1:7" ht="18" x14ac:dyDescent="0.2">
      <c r="A439" s="3"/>
      <c r="B439" s="3"/>
      <c r="C439" s="3"/>
      <c r="D439" s="3"/>
      <c r="E439" s="3"/>
      <c r="F439" s="3"/>
      <c r="G439" s="3"/>
    </row>
    <row r="440" spans="1:7" ht="18" x14ac:dyDescent="0.2">
      <c r="A440" s="3"/>
      <c r="B440" s="3"/>
      <c r="C440" s="3"/>
      <c r="D440" s="3"/>
      <c r="E440" s="3"/>
      <c r="F440" s="3"/>
      <c r="G440" s="3"/>
    </row>
    <row r="441" spans="1:7" ht="18" x14ac:dyDescent="0.2">
      <c r="A441" s="3"/>
      <c r="B441" s="3"/>
      <c r="C441" s="3"/>
      <c r="D441" s="3"/>
      <c r="E441" s="3"/>
      <c r="F441" s="3"/>
      <c r="G441" s="3"/>
    </row>
    <row r="442" spans="1:7" ht="18" x14ac:dyDescent="0.2">
      <c r="A442" s="3"/>
      <c r="B442" s="3"/>
      <c r="C442" s="3"/>
      <c r="D442" s="3"/>
      <c r="E442" s="3"/>
      <c r="F442" s="3"/>
      <c r="G442" s="3"/>
    </row>
    <row r="443" spans="1:7" ht="18" x14ac:dyDescent="0.2">
      <c r="A443" s="3"/>
      <c r="B443" s="3"/>
      <c r="C443" s="3"/>
      <c r="D443" s="3"/>
      <c r="E443" s="3"/>
      <c r="F443" s="3"/>
      <c r="G443" s="3"/>
    </row>
    <row r="444" spans="1:7" ht="18" x14ac:dyDescent="0.2">
      <c r="A444" s="3"/>
      <c r="B444" s="3"/>
      <c r="C444" s="3"/>
      <c r="D444" s="3"/>
      <c r="E444" s="3"/>
      <c r="F444" s="3"/>
      <c r="G444" s="3"/>
    </row>
    <row r="445" spans="1:7" ht="18" x14ac:dyDescent="0.2">
      <c r="A445" s="3"/>
      <c r="B445" s="3"/>
      <c r="C445" s="3"/>
      <c r="D445" s="3"/>
      <c r="E445" s="3"/>
      <c r="F445" s="3"/>
      <c r="G445" s="3"/>
    </row>
    <row r="446" spans="1:7" ht="18" x14ac:dyDescent="0.2">
      <c r="A446" s="3"/>
      <c r="B446" s="3"/>
      <c r="C446" s="3"/>
      <c r="D446" s="3"/>
      <c r="E446" s="3"/>
      <c r="F446" s="3"/>
      <c r="G446" s="3"/>
    </row>
    <row r="447" spans="1:7" ht="18" x14ac:dyDescent="0.2">
      <c r="A447" s="3"/>
      <c r="B447" s="3"/>
      <c r="C447" s="3"/>
      <c r="D447" s="3"/>
      <c r="E447" s="3"/>
      <c r="F447" s="3"/>
      <c r="G447" s="3"/>
    </row>
    <row r="448" spans="1:7" ht="18" x14ac:dyDescent="0.2">
      <c r="A448" s="3"/>
      <c r="B448" s="3"/>
      <c r="C448" s="3"/>
      <c r="D448" s="3"/>
      <c r="E448" s="3"/>
      <c r="F448" s="3"/>
      <c r="G448" s="3"/>
    </row>
    <row r="449" spans="1:7" ht="18" x14ac:dyDescent="0.2">
      <c r="A449" s="3"/>
      <c r="B449" s="3"/>
      <c r="C449" s="3"/>
      <c r="D449" s="3"/>
      <c r="E449" s="3"/>
      <c r="F449" s="3"/>
      <c r="G449" s="3"/>
    </row>
    <row r="450" spans="1:7" ht="18" x14ac:dyDescent="0.2">
      <c r="A450" s="3"/>
      <c r="B450" s="3"/>
      <c r="C450" s="3"/>
      <c r="D450" s="3"/>
      <c r="E450" s="3"/>
      <c r="F450" s="3"/>
      <c r="G450" s="3"/>
    </row>
    <row r="451" spans="1:7" ht="18" x14ac:dyDescent="0.2">
      <c r="A451" s="3"/>
      <c r="B451" s="3"/>
      <c r="C451" s="3"/>
      <c r="D451" s="3"/>
      <c r="E451" s="3"/>
      <c r="F451" s="3"/>
      <c r="G451" s="3"/>
    </row>
    <row r="452" spans="1:7" ht="18" x14ac:dyDescent="0.2">
      <c r="A452" s="3"/>
      <c r="B452" s="3"/>
      <c r="C452" s="3"/>
      <c r="D452" s="3"/>
      <c r="E452" s="3"/>
      <c r="F452" s="3"/>
      <c r="G452" s="3"/>
    </row>
    <row r="453" spans="1:7" ht="18" x14ac:dyDescent="0.2">
      <c r="A453" s="3"/>
      <c r="B453" s="3"/>
      <c r="C453" s="3"/>
      <c r="D453" s="3"/>
      <c r="E453" s="3"/>
      <c r="F453" s="3"/>
      <c r="G453" s="3"/>
    </row>
    <row r="454" spans="1:7" ht="18" x14ac:dyDescent="0.2">
      <c r="A454" s="3"/>
      <c r="B454" s="3"/>
      <c r="C454" s="3"/>
      <c r="D454" s="3"/>
      <c r="E454" s="3"/>
      <c r="F454" s="3"/>
      <c r="G454" s="3"/>
    </row>
    <row r="455" spans="1:7" ht="18" x14ac:dyDescent="0.2">
      <c r="A455" s="3"/>
      <c r="B455" s="3"/>
      <c r="C455" s="3"/>
      <c r="D455" s="3"/>
      <c r="E455" s="3"/>
      <c r="F455" s="3"/>
      <c r="G455" s="3"/>
    </row>
    <row r="456" spans="1:7" ht="18" x14ac:dyDescent="0.2">
      <c r="A456" s="3"/>
      <c r="B456" s="3"/>
      <c r="C456" s="3"/>
      <c r="D456" s="3"/>
      <c r="E456" s="3"/>
      <c r="F456" s="3"/>
      <c r="G456" s="3"/>
    </row>
    <row r="457" spans="1:7" ht="18" x14ac:dyDescent="0.2">
      <c r="A457" s="3"/>
      <c r="B457" s="3"/>
      <c r="C457" s="3"/>
      <c r="D457" s="3"/>
      <c r="E457" s="3"/>
      <c r="F457" s="3"/>
      <c r="G457" s="3"/>
    </row>
    <row r="458" spans="1:7" ht="18" x14ac:dyDescent="0.2">
      <c r="A458" s="3"/>
      <c r="B458" s="3"/>
      <c r="C458" s="3"/>
      <c r="D458" s="3"/>
      <c r="E458" s="3"/>
      <c r="F458" s="3"/>
      <c r="G458" s="3"/>
    </row>
    <row r="459" spans="1:7" ht="18" x14ac:dyDescent="0.2">
      <c r="A459" s="3"/>
      <c r="B459" s="3"/>
      <c r="C459" s="3"/>
      <c r="D459" s="3"/>
      <c r="E459" s="3"/>
      <c r="F459" s="3"/>
      <c r="G459" s="3"/>
    </row>
    <row r="460" spans="1:7" ht="18" x14ac:dyDescent="0.2">
      <c r="A460" s="3"/>
      <c r="B460" s="3"/>
      <c r="C460" s="3"/>
      <c r="D460" s="3"/>
      <c r="E460" s="3"/>
      <c r="F460" s="3"/>
      <c r="G460" s="3"/>
    </row>
    <row r="461" spans="1:7" ht="18" x14ac:dyDescent="0.2">
      <c r="A461" s="3"/>
      <c r="B461" s="3"/>
      <c r="C461" s="3"/>
      <c r="D461" s="3"/>
      <c r="E461" s="3"/>
      <c r="F461" s="3"/>
      <c r="G461" s="3"/>
    </row>
    <row r="462" spans="1:7" ht="18" x14ac:dyDescent="0.2">
      <c r="A462" s="3"/>
      <c r="B462" s="3"/>
      <c r="C462" s="3"/>
      <c r="D462" s="3"/>
      <c r="E462" s="3"/>
      <c r="F462" s="3"/>
      <c r="G462" s="3"/>
    </row>
    <row r="463" spans="1:7" ht="18" x14ac:dyDescent="0.2">
      <c r="A463" s="3"/>
      <c r="B463" s="3"/>
      <c r="C463" s="3"/>
      <c r="D463" s="3"/>
      <c r="E463" s="3"/>
      <c r="F463" s="3"/>
      <c r="G463" s="3"/>
    </row>
    <row r="464" spans="1:7" ht="18" x14ac:dyDescent="0.2">
      <c r="A464" s="3"/>
      <c r="B464" s="3"/>
      <c r="C464" s="3"/>
      <c r="D464" s="3"/>
      <c r="E464" s="3"/>
      <c r="F464" s="3"/>
      <c r="G464" s="3"/>
    </row>
    <row r="465" spans="1:7" ht="18" x14ac:dyDescent="0.2">
      <c r="A465" s="3"/>
      <c r="B465" s="3"/>
      <c r="C465" s="3"/>
      <c r="D465" s="3"/>
      <c r="E465" s="3"/>
      <c r="F465" s="3"/>
      <c r="G465" s="3"/>
    </row>
    <row r="466" spans="1:7" ht="18" x14ac:dyDescent="0.2">
      <c r="A466" s="3"/>
      <c r="B466" s="3"/>
      <c r="C466" s="3"/>
      <c r="D466" s="3"/>
      <c r="E466" s="3"/>
      <c r="F466" s="3"/>
      <c r="G466" s="3"/>
    </row>
    <row r="467" spans="1:7" ht="18" x14ac:dyDescent="0.2">
      <c r="A467" s="3"/>
      <c r="B467" s="3"/>
      <c r="C467" s="3"/>
      <c r="D467" s="3"/>
      <c r="E467" s="3"/>
      <c r="F467" s="3"/>
      <c r="G467" s="3"/>
    </row>
    <row r="468" spans="1:7" ht="18" x14ac:dyDescent="0.2">
      <c r="A468" s="3"/>
      <c r="B468" s="3"/>
      <c r="C468" s="3"/>
      <c r="D468" s="3"/>
      <c r="E468" s="3"/>
      <c r="F468" s="3"/>
      <c r="G468" s="3"/>
    </row>
    <row r="469" spans="1:7" ht="18" x14ac:dyDescent="0.2">
      <c r="A469" s="3"/>
      <c r="B469" s="3"/>
      <c r="C469" s="3"/>
      <c r="D469" s="3"/>
      <c r="E469" s="3"/>
      <c r="F469" s="3"/>
      <c r="G469" s="3"/>
    </row>
    <row r="470" spans="1:7" ht="18" x14ac:dyDescent="0.2">
      <c r="A470" s="3"/>
      <c r="B470" s="3"/>
      <c r="C470" s="3"/>
      <c r="D470" s="3"/>
      <c r="E470" s="3"/>
      <c r="F470" s="3"/>
      <c r="G470" s="3"/>
    </row>
    <row r="471" spans="1:7" ht="18" x14ac:dyDescent="0.2">
      <c r="A471" s="3"/>
      <c r="B471" s="3"/>
      <c r="C471" s="3"/>
      <c r="D471" s="3"/>
      <c r="E471" s="3"/>
      <c r="F471" s="3"/>
      <c r="G471" s="3"/>
    </row>
    <row r="472" spans="1:7" ht="18" x14ac:dyDescent="0.2">
      <c r="A472" s="3"/>
      <c r="B472" s="3"/>
      <c r="C472" s="3"/>
      <c r="D472" s="3"/>
      <c r="E472" s="3"/>
      <c r="F472" s="3"/>
      <c r="G472" s="3"/>
    </row>
    <row r="473" spans="1:7" ht="18" x14ac:dyDescent="0.2">
      <c r="A473" s="3"/>
      <c r="B473" s="3"/>
      <c r="C473" s="3"/>
      <c r="D473" s="3"/>
      <c r="E473" s="3"/>
      <c r="F473" s="3"/>
      <c r="G473" s="3"/>
    </row>
    <row r="474" spans="1:7" ht="18" x14ac:dyDescent="0.2">
      <c r="A474" s="3"/>
      <c r="B474" s="3"/>
      <c r="C474" s="3"/>
      <c r="D474" s="3"/>
      <c r="E474" s="3"/>
      <c r="F474" s="3"/>
      <c r="G474" s="3"/>
    </row>
    <row r="475" spans="1:7" ht="18" x14ac:dyDescent="0.2">
      <c r="A475" s="3"/>
      <c r="B475" s="3"/>
      <c r="C475" s="3"/>
      <c r="D475" s="3"/>
      <c r="E475" s="3"/>
      <c r="F475" s="3"/>
      <c r="G475" s="3"/>
    </row>
    <row r="476" spans="1:7" ht="18" x14ac:dyDescent="0.2">
      <c r="A476" s="3"/>
      <c r="B476" s="3"/>
      <c r="C476" s="3"/>
      <c r="D476" s="3"/>
      <c r="E476" s="3"/>
      <c r="F476" s="3"/>
      <c r="G476" s="3"/>
    </row>
    <row r="477" spans="1:7" ht="18" x14ac:dyDescent="0.2">
      <c r="A477" s="3"/>
      <c r="B477" s="3"/>
      <c r="C477" s="3"/>
      <c r="D477" s="3"/>
      <c r="E477" s="3"/>
      <c r="F477" s="3"/>
      <c r="G477" s="3"/>
    </row>
    <row r="478" spans="1:7" ht="18" x14ac:dyDescent="0.2">
      <c r="A478" s="3"/>
      <c r="B478" s="3"/>
      <c r="C478" s="3"/>
      <c r="D478" s="3"/>
      <c r="E478" s="3"/>
      <c r="F478" s="3"/>
      <c r="G478" s="3"/>
    </row>
    <row r="479" spans="1:7" ht="18" x14ac:dyDescent="0.2">
      <c r="A479" s="3"/>
      <c r="B479" s="3"/>
      <c r="C479" s="3"/>
      <c r="D479" s="3"/>
      <c r="E479" s="3"/>
      <c r="F479" s="3"/>
      <c r="G479" s="3"/>
    </row>
    <row r="480" spans="1:7" ht="18" x14ac:dyDescent="0.2">
      <c r="A480" s="3"/>
      <c r="B480" s="3"/>
      <c r="C480" s="3"/>
      <c r="D480" s="3"/>
      <c r="E480" s="3"/>
      <c r="F480" s="3"/>
      <c r="G480" s="3"/>
    </row>
    <row r="481" spans="1:7" ht="18" x14ac:dyDescent="0.2">
      <c r="A481" s="3"/>
      <c r="B481" s="3"/>
      <c r="C481" s="3"/>
      <c r="D481" s="3"/>
      <c r="E481" s="3"/>
      <c r="F481" s="3"/>
      <c r="G481" s="3"/>
    </row>
    <row r="482" spans="1:7" ht="18" x14ac:dyDescent="0.2">
      <c r="A482" s="3"/>
      <c r="B482" s="3"/>
      <c r="C482" s="3"/>
      <c r="D482" s="3"/>
      <c r="E482" s="3"/>
      <c r="F482" s="3"/>
      <c r="G482" s="3"/>
    </row>
    <row r="483" spans="1:7" ht="18" x14ac:dyDescent="0.2">
      <c r="A483" s="3"/>
      <c r="B483" s="3"/>
      <c r="C483" s="3"/>
      <c r="D483" s="3"/>
      <c r="E483" s="3"/>
      <c r="F483" s="3"/>
      <c r="G483" s="3"/>
    </row>
    <row r="484" spans="1:7" ht="18" x14ac:dyDescent="0.2">
      <c r="A484" s="3"/>
      <c r="B484" s="3"/>
      <c r="C484" s="3"/>
      <c r="D484" s="3"/>
      <c r="E484" s="3"/>
      <c r="F484" s="3"/>
      <c r="G484" s="3"/>
    </row>
    <row r="485" spans="1:7" ht="18" x14ac:dyDescent="0.2">
      <c r="A485" s="3"/>
      <c r="B485" s="3"/>
      <c r="C485" s="3"/>
      <c r="D485" s="3"/>
      <c r="E485" s="3"/>
      <c r="F485" s="3"/>
      <c r="G485" s="3"/>
    </row>
    <row r="486" spans="1:7" ht="18" x14ac:dyDescent="0.2">
      <c r="A486" s="3"/>
      <c r="B486" s="3"/>
      <c r="C486" s="3"/>
      <c r="D486" s="3"/>
      <c r="E486" s="3"/>
      <c r="F486" s="3"/>
      <c r="G486" s="3"/>
    </row>
    <row r="487" spans="1:7" ht="18" x14ac:dyDescent="0.2">
      <c r="A487" s="3"/>
      <c r="B487" s="3"/>
      <c r="C487" s="3"/>
      <c r="D487" s="3"/>
      <c r="E487" s="3"/>
      <c r="F487" s="3"/>
      <c r="G487" s="3"/>
    </row>
    <row r="488" spans="1:7" ht="18" x14ac:dyDescent="0.2">
      <c r="A488" s="3"/>
      <c r="B488" s="3"/>
      <c r="C488" s="3"/>
      <c r="D488" s="3"/>
      <c r="E488" s="3"/>
      <c r="F488" s="3"/>
      <c r="G488" s="3"/>
    </row>
    <row r="489" spans="1:7" ht="18" x14ac:dyDescent="0.2">
      <c r="A489" s="3"/>
      <c r="B489" s="3"/>
      <c r="C489" s="3"/>
      <c r="D489" s="3"/>
      <c r="E489" s="3"/>
      <c r="F489" s="3"/>
      <c r="G489" s="3"/>
    </row>
    <row r="490" spans="1:7" ht="18" x14ac:dyDescent="0.2">
      <c r="A490" s="3"/>
      <c r="B490" s="3"/>
      <c r="C490" s="3"/>
      <c r="D490" s="3"/>
      <c r="E490" s="3"/>
      <c r="F490" s="3"/>
      <c r="G490" s="3"/>
    </row>
    <row r="491" spans="1:7" ht="18" x14ac:dyDescent="0.2">
      <c r="A491" s="3"/>
      <c r="B491" s="3"/>
      <c r="C491" s="3"/>
      <c r="D491" s="3"/>
      <c r="E491" s="3"/>
      <c r="F491" s="3"/>
      <c r="G491" s="3"/>
    </row>
    <row r="492" spans="1:7" ht="18" x14ac:dyDescent="0.2">
      <c r="A492" s="3"/>
      <c r="B492" s="3"/>
      <c r="C492" s="3"/>
      <c r="D492" s="3"/>
      <c r="E492" s="3"/>
      <c r="F492" s="3"/>
      <c r="G492" s="3"/>
    </row>
    <row r="493" spans="1:7" ht="18" x14ac:dyDescent="0.2">
      <c r="A493" s="3"/>
      <c r="B493" s="3"/>
      <c r="C493" s="3"/>
      <c r="D493" s="3"/>
      <c r="E493" s="3"/>
      <c r="F493" s="3"/>
      <c r="G493" s="3"/>
    </row>
    <row r="494" spans="1:7" ht="18" x14ac:dyDescent="0.2">
      <c r="A494" s="3"/>
      <c r="B494" s="3"/>
      <c r="C494" s="3"/>
      <c r="D494" s="3"/>
      <c r="E494" s="3"/>
      <c r="F494" s="3"/>
      <c r="G494" s="3"/>
    </row>
    <row r="495" spans="1:7" ht="18" x14ac:dyDescent="0.2">
      <c r="A495" s="3"/>
      <c r="B495" s="3"/>
      <c r="C495" s="3"/>
      <c r="D495" s="3"/>
      <c r="E495" s="3"/>
      <c r="F495" s="3"/>
      <c r="G495" s="3"/>
    </row>
    <row r="496" spans="1:7" ht="18" x14ac:dyDescent="0.2">
      <c r="A496" s="3"/>
      <c r="B496" s="3"/>
      <c r="C496" s="3"/>
      <c r="D496" s="3"/>
      <c r="E496" s="3"/>
      <c r="F496" s="3"/>
      <c r="G496" s="3"/>
    </row>
    <row r="497" spans="1:7" ht="18" x14ac:dyDescent="0.2">
      <c r="A497" s="3"/>
      <c r="B497" s="3"/>
      <c r="C497" s="3"/>
      <c r="D497" s="3"/>
      <c r="E497" s="3"/>
      <c r="F497" s="3"/>
      <c r="G497" s="3"/>
    </row>
    <row r="498" spans="1:7" ht="18" x14ac:dyDescent="0.2">
      <c r="A498" s="3"/>
      <c r="B498" s="3"/>
      <c r="C498" s="3"/>
      <c r="D498" s="3"/>
      <c r="E498" s="3"/>
      <c r="F498" s="3"/>
      <c r="G498" s="3"/>
    </row>
    <row r="499" spans="1:7" ht="18" x14ac:dyDescent="0.2">
      <c r="A499" s="3"/>
      <c r="B499" s="3"/>
      <c r="C499" s="3"/>
      <c r="D499" s="3"/>
      <c r="E499" s="3"/>
      <c r="F499" s="3"/>
      <c r="G499" s="3"/>
    </row>
    <row r="500" spans="1:7" ht="18" x14ac:dyDescent="0.2">
      <c r="A500" s="3"/>
      <c r="B500" s="3"/>
      <c r="C500" s="3"/>
      <c r="D500" s="3"/>
      <c r="E500" s="3"/>
      <c r="F500" s="3"/>
      <c r="G500" s="3"/>
    </row>
    <row r="501" spans="1:7" ht="18" x14ac:dyDescent="0.2">
      <c r="A501" s="3"/>
      <c r="B501" s="3"/>
      <c r="C501" s="3"/>
      <c r="D501" s="3"/>
      <c r="E501" s="3"/>
      <c r="F501" s="3"/>
      <c r="G501" s="3"/>
    </row>
    <row r="502" spans="1:7" ht="18" x14ac:dyDescent="0.2">
      <c r="A502" s="3"/>
      <c r="B502" s="3"/>
      <c r="C502" s="3"/>
      <c r="D502" s="3"/>
      <c r="E502" s="3"/>
      <c r="F502" s="3"/>
      <c r="G502" s="3"/>
    </row>
    <row r="503" spans="1:7" ht="18" x14ac:dyDescent="0.2">
      <c r="A503" s="3"/>
      <c r="B503" s="3"/>
      <c r="C503" s="3"/>
      <c r="D503" s="3"/>
      <c r="E503" s="3"/>
      <c r="F503" s="3"/>
      <c r="G503" s="3"/>
    </row>
    <row r="504" spans="1:7" ht="18" x14ac:dyDescent="0.2">
      <c r="A504" s="3"/>
      <c r="B504" s="3"/>
      <c r="C504" s="3"/>
      <c r="D504" s="3"/>
      <c r="E504" s="3"/>
      <c r="F504" s="3"/>
      <c r="G504" s="3"/>
    </row>
    <row r="505" spans="1:7" ht="18" x14ac:dyDescent="0.2">
      <c r="A505" s="3"/>
      <c r="B505" s="3"/>
      <c r="C505" s="3"/>
      <c r="D505" s="3"/>
      <c r="E505" s="3"/>
      <c r="F505" s="3"/>
      <c r="G505" s="3"/>
    </row>
    <row r="506" spans="1:7" ht="18" x14ac:dyDescent="0.2">
      <c r="A506" s="3"/>
      <c r="B506" s="3"/>
      <c r="C506" s="3"/>
      <c r="D506" s="3"/>
      <c r="E506" s="3"/>
      <c r="F506" s="3"/>
      <c r="G506" s="3"/>
    </row>
    <row r="507" spans="1:7" ht="18" x14ac:dyDescent="0.2">
      <c r="A507" s="3"/>
      <c r="B507" s="3"/>
      <c r="C507" s="3"/>
      <c r="D507" s="3"/>
      <c r="E507" s="3"/>
      <c r="F507" s="3"/>
      <c r="G507" s="3"/>
    </row>
    <row r="508" spans="1:7" ht="18" x14ac:dyDescent="0.2">
      <c r="A508" s="3"/>
      <c r="B508" s="3"/>
      <c r="C508" s="3"/>
      <c r="D508" s="3"/>
      <c r="E508" s="3"/>
      <c r="F508" s="3"/>
      <c r="G508" s="3"/>
    </row>
    <row r="509" spans="1:7" ht="18" x14ac:dyDescent="0.2">
      <c r="A509" s="3"/>
      <c r="B509" s="3"/>
      <c r="C509" s="3"/>
      <c r="D509" s="3"/>
      <c r="E509" s="3"/>
      <c r="F509" s="3"/>
      <c r="G509" s="3"/>
    </row>
    <row r="510" spans="1:7" ht="18" x14ac:dyDescent="0.2">
      <c r="A510" s="3"/>
      <c r="B510" s="3"/>
      <c r="C510" s="3"/>
      <c r="D510" s="3"/>
      <c r="E510" s="3"/>
      <c r="F510" s="3"/>
      <c r="G510" s="3"/>
    </row>
    <row r="511" spans="1:7" ht="18" x14ac:dyDescent="0.2">
      <c r="A511" s="3"/>
      <c r="B511" s="3"/>
      <c r="C511" s="3"/>
      <c r="D511" s="3"/>
      <c r="E511" s="3"/>
      <c r="F511" s="3"/>
      <c r="G511" s="3"/>
    </row>
    <row r="512" spans="1:7" ht="18" x14ac:dyDescent="0.2">
      <c r="A512" s="3"/>
      <c r="B512" s="3"/>
      <c r="C512" s="3"/>
      <c r="D512" s="3"/>
      <c r="E512" s="3"/>
      <c r="F512" s="3"/>
      <c r="G512" s="3"/>
    </row>
    <row r="513" spans="1:7" ht="18" x14ac:dyDescent="0.2">
      <c r="A513" s="3"/>
      <c r="B513" s="3"/>
      <c r="C513" s="3"/>
      <c r="D513" s="3"/>
      <c r="E513" s="3"/>
      <c r="F513" s="3"/>
      <c r="G513" s="3"/>
    </row>
    <row r="514" spans="1:7" ht="18" x14ac:dyDescent="0.2">
      <c r="A514" s="3"/>
      <c r="B514" s="3"/>
      <c r="C514" s="3"/>
      <c r="D514" s="3"/>
      <c r="E514" s="3"/>
      <c r="F514" s="3"/>
      <c r="G514" s="3"/>
    </row>
    <row r="515" spans="1:7" ht="18" x14ac:dyDescent="0.2">
      <c r="A515" s="3"/>
      <c r="B515" s="3"/>
      <c r="C515" s="3"/>
      <c r="D515" s="3"/>
      <c r="E515" s="3"/>
      <c r="F515" s="3"/>
      <c r="G515" s="3"/>
    </row>
    <row r="516" spans="1:7" ht="18" x14ac:dyDescent="0.2">
      <c r="A516" s="3"/>
      <c r="B516" s="3"/>
      <c r="C516" s="3"/>
      <c r="D516" s="3"/>
      <c r="E516" s="3"/>
      <c r="F516" s="3"/>
      <c r="G516" s="3"/>
    </row>
    <row r="517" spans="1:7" ht="18" x14ac:dyDescent="0.2">
      <c r="A517" s="3"/>
      <c r="B517" s="3"/>
      <c r="C517" s="3"/>
      <c r="D517" s="3"/>
      <c r="E517" s="3"/>
      <c r="F517" s="3"/>
      <c r="G517" s="3"/>
    </row>
    <row r="518" spans="1:7" ht="18" x14ac:dyDescent="0.2">
      <c r="A518" s="3"/>
      <c r="B518" s="3"/>
      <c r="C518" s="3"/>
      <c r="D518" s="3"/>
      <c r="E518" s="3"/>
      <c r="F518" s="3"/>
      <c r="G518" s="3"/>
    </row>
    <row r="519" spans="1:7" ht="18" x14ac:dyDescent="0.2">
      <c r="A519" s="3"/>
      <c r="B519" s="3"/>
      <c r="C519" s="3"/>
      <c r="D519" s="3"/>
      <c r="E519" s="3"/>
      <c r="F519" s="3"/>
      <c r="G519" s="3"/>
    </row>
    <row r="520" spans="1:7" ht="18" x14ac:dyDescent="0.2">
      <c r="A520" s="3"/>
      <c r="B520" s="3"/>
      <c r="C520" s="3"/>
      <c r="D520" s="3"/>
      <c r="E520" s="3"/>
      <c r="F520" s="3"/>
      <c r="G520" s="3"/>
    </row>
    <row r="521" spans="1:7" ht="18" x14ac:dyDescent="0.2">
      <c r="A521" s="3"/>
      <c r="B521" s="3"/>
      <c r="C521" s="3"/>
      <c r="D521" s="3"/>
      <c r="E521" s="3"/>
      <c r="F521" s="3"/>
      <c r="G521" s="3"/>
    </row>
    <row r="522" spans="1:7" ht="18" x14ac:dyDescent="0.2">
      <c r="A522" s="3"/>
      <c r="B522" s="3"/>
      <c r="C522" s="3"/>
      <c r="D522" s="3"/>
      <c r="E522" s="3"/>
      <c r="F522" s="3"/>
      <c r="G522" s="3"/>
    </row>
    <row r="523" spans="1:7" ht="18" x14ac:dyDescent="0.2">
      <c r="A523" s="3"/>
      <c r="B523" s="3"/>
      <c r="C523" s="3"/>
      <c r="D523" s="3"/>
      <c r="E523" s="3"/>
      <c r="F523" s="3"/>
      <c r="G523" s="3"/>
    </row>
    <row r="524" spans="1:7" ht="18" x14ac:dyDescent="0.2">
      <c r="A524" s="3"/>
      <c r="B524" s="3"/>
      <c r="C524" s="3"/>
      <c r="D524" s="3"/>
      <c r="E524" s="3"/>
      <c r="F524" s="3"/>
      <c r="G524" s="3"/>
    </row>
    <row r="525" spans="1:7" ht="18" x14ac:dyDescent="0.2">
      <c r="A525" s="3"/>
      <c r="B525" s="3"/>
      <c r="C525" s="3"/>
      <c r="D525" s="3"/>
      <c r="E525" s="3"/>
      <c r="F525" s="3"/>
      <c r="G525" s="3"/>
    </row>
    <row r="526" spans="1:7" ht="18" x14ac:dyDescent="0.2">
      <c r="A526" s="3"/>
      <c r="B526" s="3"/>
      <c r="C526" s="3"/>
      <c r="D526" s="3"/>
      <c r="E526" s="3"/>
      <c r="F526" s="3"/>
      <c r="G526" s="3"/>
    </row>
    <row r="527" spans="1:7" ht="18" x14ac:dyDescent="0.2">
      <c r="A527" s="3"/>
      <c r="B527" s="3"/>
      <c r="C527" s="3"/>
      <c r="D527" s="3"/>
      <c r="E527" s="3"/>
      <c r="F527" s="3"/>
      <c r="G527" s="3"/>
    </row>
    <row r="528" spans="1:7" ht="18" x14ac:dyDescent="0.2">
      <c r="A528" s="3"/>
      <c r="B528" s="3"/>
      <c r="C528" s="3"/>
      <c r="D528" s="3"/>
      <c r="E528" s="3"/>
      <c r="F528" s="3"/>
      <c r="G528" s="3"/>
    </row>
    <row r="529" spans="1:7" ht="18" x14ac:dyDescent="0.2">
      <c r="A529" s="3"/>
      <c r="B529" s="3"/>
      <c r="C529" s="3"/>
      <c r="D529" s="3"/>
      <c r="E529" s="3"/>
      <c r="F529" s="3"/>
      <c r="G529" s="3"/>
    </row>
    <row r="530" spans="1:7" ht="18" x14ac:dyDescent="0.2">
      <c r="A530" s="3"/>
      <c r="B530" s="3"/>
      <c r="C530" s="3"/>
      <c r="D530" s="3"/>
      <c r="E530" s="3"/>
      <c r="F530" s="3"/>
      <c r="G530" s="3"/>
    </row>
    <row r="531" spans="1:7" ht="18" x14ac:dyDescent="0.2">
      <c r="A531" s="3"/>
      <c r="B531" s="3"/>
      <c r="C531" s="3"/>
      <c r="D531" s="3"/>
      <c r="E531" s="3"/>
      <c r="F531" s="3"/>
      <c r="G531" s="3"/>
    </row>
    <row r="532" spans="1:7" ht="18" x14ac:dyDescent="0.2">
      <c r="A532" s="3"/>
      <c r="B532" s="3"/>
      <c r="C532" s="3"/>
      <c r="D532" s="3"/>
      <c r="E532" s="3"/>
      <c r="F532" s="3"/>
      <c r="G532" s="3"/>
    </row>
    <row r="533" spans="1:7" ht="18" x14ac:dyDescent="0.2">
      <c r="A533" s="3"/>
      <c r="B533" s="3"/>
      <c r="C533" s="3"/>
      <c r="D533" s="3"/>
      <c r="E533" s="3"/>
      <c r="F533" s="3"/>
      <c r="G533" s="3"/>
    </row>
    <row r="534" spans="1:7" ht="18" x14ac:dyDescent="0.2">
      <c r="A534" s="3"/>
      <c r="B534" s="3"/>
      <c r="C534" s="3"/>
      <c r="D534" s="3"/>
      <c r="E534" s="3"/>
      <c r="F534" s="3"/>
      <c r="G534" s="3"/>
    </row>
    <row r="535" spans="1:7" ht="18" x14ac:dyDescent="0.2">
      <c r="A535" s="3"/>
      <c r="B535" s="3"/>
      <c r="C535" s="3"/>
      <c r="D535" s="3"/>
      <c r="E535" s="3"/>
      <c r="F535" s="3"/>
      <c r="G535" s="3"/>
    </row>
    <row r="536" spans="1:7" ht="18" x14ac:dyDescent="0.2">
      <c r="A536" s="3"/>
      <c r="B536" s="3"/>
      <c r="C536" s="3"/>
      <c r="D536" s="3"/>
      <c r="E536" s="3"/>
      <c r="F536" s="3"/>
      <c r="G536" s="3"/>
    </row>
    <row r="537" spans="1:7" ht="18" x14ac:dyDescent="0.2">
      <c r="A537" s="3"/>
      <c r="B537" s="3"/>
      <c r="C537" s="3"/>
      <c r="D537" s="3"/>
      <c r="E537" s="3"/>
      <c r="F537" s="3"/>
      <c r="G537" s="3"/>
    </row>
    <row r="538" spans="1:7" ht="18" x14ac:dyDescent="0.2">
      <c r="A538" s="3"/>
      <c r="B538" s="3"/>
      <c r="C538" s="3"/>
      <c r="D538" s="3"/>
      <c r="E538" s="3"/>
      <c r="F538" s="3"/>
      <c r="G538" s="3"/>
    </row>
    <row r="539" spans="1:7" ht="18" x14ac:dyDescent="0.2">
      <c r="A539" s="3"/>
      <c r="B539" s="3"/>
      <c r="C539" s="3"/>
      <c r="D539" s="3"/>
      <c r="E539" s="3"/>
      <c r="F539" s="3"/>
      <c r="G539" s="3"/>
    </row>
    <row r="540" spans="1:7" ht="18" x14ac:dyDescent="0.2">
      <c r="A540" s="3"/>
      <c r="B540" s="3"/>
      <c r="C540" s="3"/>
      <c r="D540" s="3"/>
      <c r="E540" s="3"/>
      <c r="F540" s="3"/>
      <c r="G540" s="3"/>
    </row>
    <row r="541" spans="1:7" ht="18" x14ac:dyDescent="0.2">
      <c r="A541" s="3"/>
      <c r="B541" s="3"/>
      <c r="C541" s="3"/>
      <c r="D541" s="3"/>
      <c r="E541" s="3"/>
      <c r="F541" s="3"/>
      <c r="G541" s="3"/>
    </row>
    <row r="542" spans="1:7" ht="18" x14ac:dyDescent="0.2">
      <c r="A542" s="3"/>
      <c r="B542" s="3"/>
      <c r="C542" s="3"/>
      <c r="D542" s="3"/>
      <c r="E542" s="3"/>
      <c r="F542" s="3"/>
      <c r="G542" s="3"/>
    </row>
    <row r="543" spans="1:7" ht="18" x14ac:dyDescent="0.2">
      <c r="A543" s="3"/>
      <c r="B543" s="3"/>
      <c r="C543" s="3"/>
      <c r="D543" s="3"/>
      <c r="E543" s="3"/>
      <c r="F543" s="3"/>
      <c r="G543" s="3"/>
    </row>
    <row r="544" spans="1:7" ht="18" x14ac:dyDescent="0.2">
      <c r="A544" s="3"/>
      <c r="B544" s="3"/>
      <c r="C544" s="3"/>
      <c r="D544" s="3"/>
      <c r="E544" s="3"/>
      <c r="F544" s="3"/>
      <c r="G544" s="3"/>
    </row>
    <row r="545" spans="1:7" ht="18" x14ac:dyDescent="0.2">
      <c r="A545" s="3"/>
      <c r="B545" s="3"/>
      <c r="C545" s="3"/>
      <c r="D545" s="3"/>
      <c r="E545" s="3"/>
      <c r="F545" s="3"/>
      <c r="G545" s="3"/>
    </row>
    <row r="546" spans="1:7" ht="18" x14ac:dyDescent="0.2">
      <c r="A546" s="3"/>
      <c r="B546" s="3"/>
      <c r="C546" s="3"/>
      <c r="D546" s="3"/>
      <c r="E546" s="3"/>
      <c r="F546" s="3"/>
      <c r="G546" s="3"/>
    </row>
    <row r="547" spans="1:7" ht="18" x14ac:dyDescent="0.2">
      <c r="A547" s="3"/>
      <c r="B547" s="3"/>
      <c r="C547" s="3"/>
      <c r="D547" s="3"/>
      <c r="E547" s="3"/>
      <c r="F547" s="3"/>
      <c r="G547" s="3"/>
    </row>
    <row r="548" spans="1:7" ht="18" x14ac:dyDescent="0.2">
      <c r="A548" s="3"/>
      <c r="B548" s="3"/>
      <c r="C548" s="3"/>
      <c r="D548" s="3"/>
      <c r="E548" s="3"/>
      <c r="F548" s="3"/>
      <c r="G548" s="3"/>
    </row>
    <row r="549" spans="1:7" ht="18" x14ac:dyDescent="0.2">
      <c r="A549" s="3"/>
      <c r="B549" s="3"/>
      <c r="C549" s="3"/>
      <c r="D549" s="3"/>
      <c r="E549" s="3"/>
      <c r="F549" s="3"/>
      <c r="G549" s="3"/>
    </row>
    <row r="550" spans="1:7" ht="18" x14ac:dyDescent="0.2">
      <c r="A550" s="3"/>
      <c r="B550" s="3"/>
      <c r="C550" s="3"/>
      <c r="D550" s="3"/>
      <c r="E550" s="3"/>
      <c r="F550" s="3"/>
      <c r="G550" s="3"/>
    </row>
    <row r="551" spans="1:7" ht="18" x14ac:dyDescent="0.2">
      <c r="A551" s="3"/>
      <c r="B551" s="3"/>
      <c r="C551" s="3"/>
      <c r="D551" s="3"/>
      <c r="E551" s="3"/>
      <c r="F551" s="3"/>
      <c r="G551" s="3"/>
    </row>
    <row r="552" spans="1:7" ht="18" x14ac:dyDescent="0.2">
      <c r="A552" s="3"/>
      <c r="B552" s="3"/>
      <c r="C552" s="3"/>
      <c r="D552" s="3"/>
      <c r="E552" s="3"/>
      <c r="F552" s="3"/>
      <c r="G552" s="3"/>
    </row>
    <row r="553" spans="1:7" ht="18" x14ac:dyDescent="0.2">
      <c r="A553" s="3"/>
      <c r="B553" s="3"/>
      <c r="C553" s="3"/>
      <c r="D553" s="3"/>
      <c r="E553" s="3"/>
      <c r="F553" s="3"/>
      <c r="G553" s="3"/>
    </row>
    <row r="554" spans="1:7" ht="18" x14ac:dyDescent="0.2">
      <c r="A554" s="3"/>
      <c r="B554" s="3"/>
      <c r="C554" s="3"/>
      <c r="D554" s="3"/>
      <c r="E554" s="3"/>
      <c r="F554" s="3"/>
      <c r="G554" s="3"/>
    </row>
    <row r="555" spans="1:7" ht="18" x14ac:dyDescent="0.2">
      <c r="A555" s="3"/>
      <c r="B555" s="3"/>
      <c r="C555" s="3"/>
      <c r="D555" s="3"/>
      <c r="E555" s="3"/>
      <c r="F555" s="3"/>
      <c r="G555" s="3"/>
    </row>
    <row r="556" spans="1:7" ht="18" x14ac:dyDescent="0.2">
      <c r="A556" s="3"/>
      <c r="B556" s="3"/>
      <c r="C556" s="3"/>
      <c r="D556" s="3"/>
      <c r="E556" s="3"/>
      <c r="F556" s="3"/>
      <c r="G556" s="3"/>
    </row>
    <row r="557" spans="1:7" ht="18" x14ac:dyDescent="0.2">
      <c r="A557" s="3"/>
      <c r="B557" s="3"/>
      <c r="C557" s="3"/>
      <c r="D557" s="3"/>
      <c r="E557" s="3"/>
      <c r="F557" s="3"/>
      <c r="G557" s="3"/>
    </row>
    <row r="558" spans="1:7" ht="18" x14ac:dyDescent="0.2">
      <c r="A558" s="3"/>
      <c r="B558" s="3"/>
      <c r="C558" s="3"/>
      <c r="D558" s="3"/>
      <c r="E558" s="3"/>
      <c r="F558" s="3"/>
      <c r="G558" s="3"/>
    </row>
    <row r="559" spans="1:7" ht="18" x14ac:dyDescent="0.2">
      <c r="A559" s="3"/>
      <c r="B559" s="3"/>
      <c r="C559" s="3"/>
      <c r="D559" s="3"/>
      <c r="E559" s="3"/>
      <c r="F559" s="3"/>
      <c r="G559" s="3"/>
    </row>
    <row r="560" spans="1:7" ht="18" x14ac:dyDescent="0.2">
      <c r="A560" s="3"/>
      <c r="B560" s="3"/>
      <c r="C560" s="3"/>
      <c r="D560" s="3"/>
      <c r="E560" s="3"/>
      <c r="F560" s="3"/>
      <c r="G560" s="3"/>
    </row>
    <row r="561" spans="1:7" ht="18" x14ac:dyDescent="0.2">
      <c r="A561" s="3"/>
      <c r="B561" s="3"/>
      <c r="C561" s="3"/>
      <c r="D561" s="3"/>
      <c r="E561" s="3"/>
      <c r="F561" s="3"/>
      <c r="G561" s="3"/>
    </row>
    <row r="562" spans="1:7" ht="18" x14ac:dyDescent="0.2">
      <c r="A562" s="3"/>
      <c r="B562" s="3"/>
      <c r="C562" s="3"/>
      <c r="D562" s="3"/>
      <c r="E562" s="3"/>
      <c r="F562" s="3"/>
      <c r="G562" s="3"/>
    </row>
    <row r="563" spans="1:7" ht="18" x14ac:dyDescent="0.2">
      <c r="A563" s="3"/>
      <c r="B563" s="3"/>
      <c r="C563" s="3"/>
      <c r="D563" s="3"/>
      <c r="E563" s="3"/>
      <c r="F563" s="3"/>
      <c r="G563" s="3"/>
    </row>
    <row r="564" spans="1:7" ht="18" x14ac:dyDescent="0.2">
      <c r="A564" s="3"/>
      <c r="B564" s="3"/>
      <c r="C564" s="3"/>
      <c r="D564" s="3"/>
      <c r="E564" s="3"/>
      <c r="F564" s="3"/>
      <c r="G564" s="3"/>
    </row>
    <row r="565" spans="1:7" ht="18" x14ac:dyDescent="0.2">
      <c r="A565" s="3"/>
      <c r="B565" s="3"/>
      <c r="C565" s="3"/>
      <c r="D565" s="3"/>
      <c r="E565" s="3"/>
      <c r="F565" s="3"/>
      <c r="G565" s="3"/>
    </row>
    <row r="566" spans="1:7" ht="18" x14ac:dyDescent="0.2">
      <c r="A566" s="3"/>
      <c r="B566" s="3"/>
      <c r="C566" s="3"/>
      <c r="D566" s="3"/>
      <c r="E566" s="3"/>
      <c r="F566" s="3"/>
      <c r="G566" s="3"/>
    </row>
    <row r="567" spans="1:7" ht="18" x14ac:dyDescent="0.2">
      <c r="A567" s="3"/>
      <c r="B567" s="3"/>
      <c r="C567" s="3"/>
      <c r="D567" s="3"/>
      <c r="E567" s="3"/>
      <c r="F567" s="3"/>
      <c r="G567" s="3"/>
    </row>
    <row r="568" spans="1:7" ht="18" x14ac:dyDescent="0.2">
      <c r="A568" s="3"/>
      <c r="B568" s="3"/>
      <c r="C568" s="3"/>
      <c r="D568" s="3"/>
      <c r="E568" s="3"/>
      <c r="F568" s="3"/>
      <c r="G568" s="3"/>
    </row>
    <row r="569" spans="1:7" ht="18" x14ac:dyDescent="0.2">
      <c r="A569" s="3"/>
      <c r="B569" s="3"/>
      <c r="C569" s="3"/>
      <c r="D569" s="3"/>
      <c r="E569" s="3"/>
      <c r="F569" s="3"/>
      <c r="G569" s="3"/>
    </row>
    <row r="570" spans="1:7" ht="18" x14ac:dyDescent="0.2">
      <c r="A570" s="3"/>
      <c r="B570" s="3"/>
      <c r="C570" s="3"/>
      <c r="D570" s="3"/>
      <c r="E570" s="3"/>
      <c r="F570" s="3"/>
      <c r="G570" s="3"/>
    </row>
    <row r="571" spans="1:7" ht="18" x14ac:dyDescent="0.2">
      <c r="A571" s="3"/>
      <c r="B571" s="3"/>
      <c r="C571" s="3"/>
      <c r="D571" s="3"/>
      <c r="E571" s="3"/>
      <c r="F571" s="3"/>
      <c r="G571" s="3"/>
    </row>
    <row r="572" spans="1:7" ht="18" x14ac:dyDescent="0.2">
      <c r="A572" s="3"/>
      <c r="B572" s="3"/>
      <c r="C572" s="3"/>
      <c r="D572" s="3"/>
      <c r="E572" s="3"/>
      <c r="F572" s="3"/>
      <c r="G572" s="3"/>
    </row>
    <row r="573" spans="1:7" ht="18" x14ac:dyDescent="0.2">
      <c r="A573" s="3"/>
      <c r="B573" s="3"/>
      <c r="C573" s="3"/>
      <c r="D573" s="3"/>
      <c r="E573" s="3"/>
      <c r="F573" s="3"/>
      <c r="G573" s="3"/>
    </row>
    <row r="574" spans="1:7" ht="18" x14ac:dyDescent="0.2">
      <c r="A574" s="3"/>
      <c r="B574" s="3"/>
      <c r="C574" s="3"/>
      <c r="D574" s="3"/>
      <c r="E574" s="3"/>
      <c r="F574" s="3"/>
      <c r="G574" s="3"/>
    </row>
    <row r="575" spans="1:7" ht="18" x14ac:dyDescent="0.2">
      <c r="A575" s="3"/>
      <c r="B575" s="3"/>
      <c r="C575" s="3"/>
      <c r="D575" s="3"/>
      <c r="E575" s="3"/>
      <c r="F575" s="3"/>
      <c r="G575" s="3"/>
    </row>
    <row r="576" spans="1:7" ht="18" x14ac:dyDescent="0.2">
      <c r="A576" s="3"/>
      <c r="B576" s="3"/>
      <c r="C576" s="3"/>
      <c r="D576" s="3"/>
      <c r="E576" s="3"/>
      <c r="F576" s="3"/>
      <c r="G576" s="3"/>
    </row>
    <row r="577" spans="1:7" ht="18" x14ac:dyDescent="0.2">
      <c r="A577" s="3"/>
      <c r="B577" s="3"/>
      <c r="C577" s="3"/>
      <c r="D577" s="3"/>
      <c r="E577" s="3"/>
      <c r="F577" s="3"/>
      <c r="G577" s="3"/>
    </row>
    <row r="578" spans="1:7" ht="18" x14ac:dyDescent="0.2">
      <c r="A578" s="3"/>
      <c r="B578" s="3"/>
      <c r="C578" s="3"/>
      <c r="D578" s="3"/>
      <c r="E578" s="3"/>
      <c r="F578" s="3"/>
      <c r="G578" s="3"/>
    </row>
    <row r="579" spans="1:7" ht="18" x14ac:dyDescent="0.2">
      <c r="A579" s="3"/>
      <c r="B579" s="3"/>
      <c r="C579" s="3"/>
      <c r="D579" s="3"/>
      <c r="E579" s="3"/>
      <c r="F579" s="3"/>
      <c r="G579" s="3"/>
    </row>
    <row r="580" spans="1:7" ht="18" x14ac:dyDescent="0.2">
      <c r="A580" s="3"/>
      <c r="B580" s="3"/>
      <c r="C580" s="3"/>
      <c r="D580" s="3"/>
      <c r="E580" s="3"/>
      <c r="F580" s="3"/>
      <c r="G580" s="3"/>
    </row>
    <row r="581" spans="1:7" ht="18" x14ac:dyDescent="0.2">
      <c r="A581" s="3"/>
      <c r="B581" s="3"/>
      <c r="C581" s="3"/>
      <c r="D581" s="3"/>
      <c r="E581" s="3"/>
      <c r="F581" s="3"/>
      <c r="G581" s="3"/>
    </row>
    <row r="582" spans="1:7" ht="18" x14ac:dyDescent="0.2">
      <c r="A582" s="3"/>
      <c r="B582" s="3"/>
      <c r="C582" s="3"/>
      <c r="D582" s="3"/>
      <c r="E582" s="3"/>
      <c r="F582" s="3"/>
      <c r="G582" s="3"/>
    </row>
    <row r="583" spans="1:7" ht="18" x14ac:dyDescent="0.2">
      <c r="A583" s="3"/>
      <c r="B583" s="3"/>
      <c r="C583" s="3"/>
      <c r="D583" s="3"/>
      <c r="E583" s="3"/>
      <c r="F583" s="3"/>
      <c r="G583" s="3"/>
    </row>
    <row r="584" spans="1:7" ht="18" x14ac:dyDescent="0.2">
      <c r="A584" s="3"/>
      <c r="B584" s="3"/>
      <c r="C584" s="3"/>
      <c r="D584" s="3"/>
      <c r="E584" s="3"/>
      <c r="F584" s="3"/>
      <c r="G584" s="3"/>
    </row>
    <row r="585" spans="1:7" ht="18" x14ac:dyDescent="0.2">
      <c r="A585" s="3"/>
      <c r="B585" s="3"/>
      <c r="C585" s="3"/>
      <c r="D585" s="3"/>
      <c r="E585" s="3"/>
      <c r="F585" s="3"/>
      <c r="G585" s="3"/>
    </row>
    <row r="586" spans="1:7" ht="18" x14ac:dyDescent="0.2">
      <c r="A586" s="3"/>
      <c r="B586" s="3"/>
      <c r="C586" s="3"/>
      <c r="D586" s="3"/>
      <c r="E586" s="3"/>
      <c r="F586" s="3"/>
      <c r="G586" s="3"/>
    </row>
    <row r="587" spans="1:7" ht="18" x14ac:dyDescent="0.2">
      <c r="A587" s="3"/>
      <c r="B587" s="3"/>
      <c r="C587" s="3"/>
      <c r="D587" s="3"/>
      <c r="E587" s="3"/>
      <c r="F587" s="3"/>
      <c r="G587" s="3"/>
    </row>
    <row r="588" spans="1:7" ht="18" x14ac:dyDescent="0.2">
      <c r="A588" s="3"/>
      <c r="B588" s="3"/>
      <c r="C588" s="3"/>
      <c r="D588" s="3"/>
      <c r="E588" s="3"/>
      <c r="F588" s="3"/>
      <c r="G588" s="3"/>
    </row>
    <row r="589" spans="1:7" ht="18" x14ac:dyDescent="0.2">
      <c r="A589" s="3"/>
      <c r="B589" s="3"/>
      <c r="C589" s="3"/>
      <c r="D589" s="3"/>
      <c r="E589" s="3"/>
      <c r="F589" s="3"/>
      <c r="G589" s="3"/>
    </row>
    <row r="590" spans="1:7" ht="18" x14ac:dyDescent="0.2">
      <c r="A590" s="3"/>
      <c r="B590" s="3"/>
      <c r="C590" s="3"/>
      <c r="D590" s="3"/>
      <c r="E590" s="3"/>
      <c r="F590" s="3"/>
      <c r="G590" s="3"/>
    </row>
    <row r="591" spans="1:7" ht="18" x14ac:dyDescent="0.2">
      <c r="A591" s="3"/>
      <c r="B591" s="3"/>
      <c r="C591" s="3"/>
      <c r="D591" s="3"/>
      <c r="E591" s="3"/>
      <c r="F591" s="3"/>
      <c r="G591" s="3"/>
    </row>
    <row r="592" spans="1:7" ht="18" x14ac:dyDescent="0.2">
      <c r="A592" s="3"/>
      <c r="B592" s="3"/>
      <c r="C592" s="3"/>
      <c r="D592" s="3"/>
      <c r="E592" s="3"/>
      <c r="F592" s="3"/>
      <c r="G592" s="3"/>
    </row>
    <row r="593" spans="1:7" ht="18" x14ac:dyDescent="0.2">
      <c r="A593" s="3"/>
      <c r="B593" s="3"/>
      <c r="C593" s="3"/>
      <c r="D593" s="3"/>
      <c r="E593" s="3"/>
      <c r="F593" s="3"/>
      <c r="G593" s="3"/>
    </row>
    <row r="594" spans="1:7" ht="18" x14ac:dyDescent="0.2">
      <c r="A594" s="3"/>
      <c r="B594" s="3"/>
      <c r="C594" s="3"/>
      <c r="D594" s="3"/>
      <c r="E594" s="3"/>
      <c r="F594" s="3"/>
      <c r="G594" s="3"/>
    </row>
    <row r="595" spans="1:7" ht="18" x14ac:dyDescent="0.2">
      <c r="A595" s="3"/>
      <c r="B595" s="3"/>
      <c r="C595" s="3"/>
      <c r="D595" s="3"/>
      <c r="E595" s="3"/>
      <c r="F595" s="3"/>
      <c r="G595" s="3"/>
    </row>
    <row r="596" spans="1:7" ht="18" x14ac:dyDescent="0.2">
      <c r="A596" s="3"/>
      <c r="B596" s="3"/>
      <c r="C596" s="3"/>
      <c r="D596" s="3"/>
      <c r="E596" s="3"/>
      <c r="F596" s="3"/>
      <c r="G596" s="3"/>
    </row>
    <row r="597" spans="1:7" ht="18" x14ac:dyDescent="0.2">
      <c r="A597" s="3"/>
      <c r="B597" s="3"/>
      <c r="C597" s="3"/>
      <c r="D597" s="3"/>
      <c r="E597" s="3"/>
      <c r="F597" s="3"/>
      <c r="G597" s="3"/>
    </row>
    <row r="598" spans="1:7" ht="18" x14ac:dyDescent="0.2">
      <c r="A598" s="3"/>
      <c r="B598" s="3"/>
      <c r="C598" s="3"/>
      <c r="D598" s="3"/>
      <c r="E598" s="3"/>
      <c r="F598" s="3"/>
      <c r="G598" s="3"/>
    </row>
    <row r="599" spans="1:7" ht="18" x14ac:dyDescent="0.2">
      <c r="A599" s="3"/>
      <c r="B599" s="3"/>
      <c r="C599" s="3"/>
      <c r="D599" s="3"/>
      <c r="E599" s="3"/>
      <c r="F599" s="3"/>
      <c r="G599" s="3"/>
    </row>
    <row r="600" spans="1:7" ht="18" x14ac:dyDescent="0.2">
      <c r="A600" s="3"/>
      <c r="B600" s="3"/>
      <c r="C600" s="3"/>
      <c r="D600" s="3"/>
      <c r="E600" s="3"/>
      <c r="F600" s="3"/>
      <c r="G600" s="3"/>
    </row>
    <row r="601" spans="1:7" ht="18" x14ac:dyDescent="0.2">
      <c r="A601" s="3"/>
      <c r="B601" s="3"/>
      <c r="C601" s="3"/>
      <c r="D601" s="3"/>
      <c r="E601" s="3"/>
      <c r="F601" s="3"/>
      <c r="G601" s="3"/>
    </row>
    <row r="602" spans="1:7" ht="18" x14ac:dyDescent="0.2">
      <c r="A602" s="3"/>
      <c r="B602" s="3"/>
      <c r="C602" s="3"/>
      <c r="D602" s="3"/>
      <c r="E602" s="3"/>
      <c r="F602" s="3"/>
      <c r="G602" s="3"/>
    </row>
    <row r="603" spans="1:7" ht="18" x14ac:dyDescent="0.2">
      <c r="A603" s="3"/>
      <c r="B603" s="3"/>
      <c r="C603" s="3"/>
      <c r="D603" s="3"/>
      <c r="E603" s="3"/>
      <c r="F603" s="3"/>
      <c r="G603" s="3"/>
    </row>
    <row r="604" spans="1:7" ht="18" x14ac:dyDescent="0.2">
      <c r="A604" s="3"/>
      <c r="B604" s="3"/>
      <c r="C604" s="3"/>
      <c r="D604" s="3"/>
      <c r="E604" s="3"/>
      <c r="F604" s="3"/>
      <c r="G604" s="3"/>
    </row>
    <row r="605" spans="1:7" ht="18" x14ac:dyDescent="0.2">
      <c r="A605" s="3"/>
      <c r="B605" s="3"/>
      <c r="C605" s="3"/>
      <c r="D605" s="3"/>
      <c r="E605" s="3"/>
      <c r="F605" s="3"/>
      <c r="G605" s="3"/>
    </row>
    <row r="606" spans="1:7" ht="18" x14ac:dyDescent="0.2">
      <c r="A606" s="3"/>
      <c r="B606" s="3"/>
      <c r="C606" s="3"/>
      <c r="D606" s="3"/>
      <c r="E606" s="3"/>
      <c r="F606" s="3"/>
      <c r="G606" s="3"/>
    </row>
    <row r="607" spans="1:7" ht="18" x14ac:dyDescent="0.2">
      <c r="A607" s="3"/>
      <c r="B607" s="3"/>
      <c r="C607" s="3"/>
      <c r="D607" s="3"/>
      <c r="E607" s="3"/>
      <c r="F607" s="3"/>
      <c r="G607" s="3"/>
    </row>
    <row r="608" spans="1:7" ht="18" x14ac:dyDescent="0.2">
      <c r="A608" s="3"/>
      <c r="B608" s="3"/>
      <c r="C608" s="3"/>
      <c r="D608" s="3"/>
      <c r="E608" s="3"/>
      <c r="F608" s="3"/>
      <c r="G608" s="3"/>
    </row>
    <row r="609" spans="1:7" ht="18" x14ac:dyDescent="0.2">
      <c r="A609" s="3"/>
      <c r="B609" s="3"/>
      <c r="C609" s="3"/>
      <c r="D609" s="3"/>
      <c r="E609" s="3"/>
      <c r="F609" s="3"/>
      <c r="G609" s="3"/>
    </row>
    <row r="610" spans="1:7" ht="18" x14ac:dyDescent="0.2">
      <c r="A610" s="3"/>
      <c r="B610" s="3"/>
      <c r="C610" s="3"/>
      <c r="D610" s="3"/>
      <c r="E610" s="3"/>
      <c r="F610" s="3"/>
      <c r="G610" s="3"/>
    </row>
    <row r="611" spans="1:7" ht="18" x14ac:dyDescent="0.2">
      <c r="A611" s="3"/>
      <c r="B611" s="3"/>
      <c r="C611" s="3"/>
      <c r="D611" s="3"/>
      <c r="E611" s="3"/>
      <c r="F611" s="3"/>
      <c r="G611" s="3"/>
    </row>
    <row r="612" spans="1:7" ht="18" x14ac:dyDescent="0.2">
      <c r="A612" s="3"/>
      <c r="B612" s="3"/>
      <c r="C612" s="3"/>
      <c r="D612" s="3"/>
      <c r="E612" s="3"/>
      <c r="F612" s="3"/>
      <c r="G612" s="3"/>
    </row>
    <row r="613" spans="1:7" ht="18" x14ac:dyDescent="0.2">
      <c r="A613" s="3"/>
      <c r="B613" s="3"/>
      <c r="C613" s="3"/>
      <c r="D613" s="3"/>
      <c r="E613" s="3"/>
      <c r="F613" s="3"/>
      <c r="G613" s="3"/>
    </row>
    <row r="614" spans="1:7" ht="18" x14ac:dyDescent="0.2">
      <c r="A614" s="3"/>
      <c r="B614" s="3"/>
      <c r="C614" s="3"/>
      <c r="D614" s="3"/>
      <c r="E614" s="3"/>
      <c r="F614" s="3"/>
      <c r="G614" s="3"/>
    </row>
    <row r="615" spans="1:7" ht="18" x14ac:dyDescent="0.2">
      <c r="A615" s="3"/>
      <c r="B615" s="3"/>
      <c r="C615" s="3"/>
      <c r="D615" s="3"/>
      <c r="E615" s="3"/>
      <c r="F615" s="3"/>
      <c r="G615" s="3"/>
    </row>
    <row r="616" spans="1:7" ht="18" x14ac:dyDescent="0.2">
      <c r="A616" s="3"/>
      <c r="B616" s="3"/>
      <c r="C616" s="3"/>
      <c r="D616" s="3"/>
      <c r="E616" s="3"/>
      <c r="F616" s="3"/>
      <c r="G616" s="3"/>
    </row>
    <row r="617" spans="1:7" ht="18" x14ac:dyDescent="0.2">
      <c r="A617" s="3"/>
      <c r="B617" s="3"/>
      <c r="C617" s="3"/>
      <c r="D617" s="3"/>
      <c r="E617" s="3"/>
      <c r="F617" s="3"/>
      <c r="G617" s="3"/>
    </row>
    <row r="618" spans="1:7" ht="18" x14ac:dyDescent="0.2">
      <c r="A618" s="3"/>
      <c r="B618" s="3"/>
      <c r="C618" s="3"/>
      <c r="D618" s="3"/>
      <c r="E618" s="3"/>
      <c r="F618" s="3"/>
      <c r="G618" s="3"/>
    </row>
    <row r="619" spans="1:7" ht="18" x14ac:dyDescent="0.2">
      <c r="A619" s="3"/>
      <c r="B619" s="3"/>
      <c r="C619" s="3"/>
      <c r="D619" s="3"/>
      <c r="E619" s="3"/>
      <c r="F619" s="3"/>
      <c r="G619" s="3"/>
    </row>
    <row r="620" spans="1:7" ht="18" x14ac:dyDescent="0.2">
      <c r="A620" s="3"/>
      <c r="B620" s="3"/>
      <c r="C620" s="3"/>
      <c r="D620" s="3"/>
      <c r="E620" s="3"/>
      <c r="F620" s="3"/>
      <c r="G620" s="3"/>
    </row>
    <row r="621" spans="1:7" ht="18" x14ac:dyDescent="0.2">
      <c r="A621" s="3"/>
      <c r="B621" s="3"/>
      <c r="C621" s="3"/>
      <c r="D621" s="3"/>
      <c r="E621" s="3"/>
      <c r="F621" s="3"/>
      <c r="G621" s="3"/>
    </row>
    <row r="622" spans="1:7" ht="18" x14ac:dyDescent="0.2">
      <c r="A622" s="3"/>
      <c r="B622" s="3"/>
      <c r="C622" s="3"/>
      <c r="D622" s="3"/>
      <c r="E622" s="3"/>
      <c r="F622" s="3"/>
      <c r="G622" s="3"/>
    </row>
    <row r="623" spans="1:7" ht="18" x14ac:dyDescent="0.2">
      <c r="A623" s="3"/>
      <c r="B623" s="3"/>
      <c r="C623" s="3"/>
      <c r="D623" s="3"/>
      <c r="E623" s="3"/>
      <c r="F623" s="3"/>
      <c r="G623" s="3"/>
    </row>
    <row r="624" spans="1:7" ht="18" x14ac:dyDescent="0.2">
      <c r="A624" s="3"/>
      <c r="B624" s="3"/>
      <c r="C624" s="3"/>
      <c r="D624" s="3"/>
      <c r="E624" s="3"/>
      <c r="F624" s="3"/>
      <c r="G624" s="3"/>
    </row>
    <row r="625" spans="1:7" ht="18" x14ac:dyDescent="0.2">
      <c r="A625" s="3"/>
      <c r="B625" s="3"/>
      <c r="C625" s="3"/>
      <c r="D625" s="3"/>
      <c r="E625" s="3"/>
      <c r="F625" s="3"/>
      <c r="G625" s="3"/>
    </row>
    <row r="626" spans="1:7" ht="18" x14ac:dyDescent="0.2">
      <c r="A626" s="3"/>
      <c r="B626" s="3"/>
      <c r="C626" s="3"/>
      <c r="D626" s="3"/>
      <c r="E626" s="3"/>
      <c r="F626" s="3"/>
      <c r="G626" s="3"/>
    </row>
    <row r="627" spans="1:7" ht="18" x14ac:dyDescent="0.2">
      <c r="A627" s="3"/>
      <c r="B627" s="3"/>
      <c r="C627" s="3"/>
      <c r="D627" s="3"/>
      <c r="E627" s="3"/>
      <c r="F627" s="3"/>
      <c r="G627" s="3"/>
    </row>
    <row r="628" spans="1:7" ht="18" x14ac:dyDescent="0.2">
      <c r="A628" s="3"/>
      <c r="B628" s="3"/>
      <c r="C628" s="3"/>
      <c r="D628" s="3"/>
      <c r="E628" s="3"/>
      <c r="F628" s="3"/>
      <c r="G628" s="3"/>
    </row>
    <row r="629" spans="1:7" ht="18" x14ac:dyDescent="0.2">
      <c r="A629" s="3"/>
      <c r="B629" s="3"/>
      <c r="C629" s="3"/>
      <c r="D629" s="3"/>
      <c r="E629" s="3"/>
      <c r="F629" s="3"/>
      <c r="G629" s="3"/>
    </row>
    <row r="630" spans="1:7" ht="18" x14ac:dyDescent="0.2">
      <c r="A630" s="3"/>
      <c r="B630" s="3"/>
      <c r="C630" s="3"/>
      <c r="D630" s="3"/>
      <c r="E630" s="3"/>
      <c r="F630" s="3"/>
      <c r="G630" s="3"/>
    </row>
    <row r="631" spans="1:7" ht="18" x14ac:dyDescent="0.2">
      <c r="A631" s="3"/>
      <c r="B631" s="3"/>
      <c r="C631" s="3"/>
      <c r="D631" s="3"/>
      <c r="E631" s="3"/>
      <c r="F631" s="3"/>
      <c r="G631" s="3"/>
    </row>
    <row r="632" spans="1:7" ht="18" x14ac:dyDescent="0.2">
      <c r="A632" s="3"/>
      <c r="B632" s="3"/>
      <c r="C632" s="3"/>
      <c r="D632" s="3"/>
      <c r="E632" s="3"/>
      <c r="F632" s="3"/>
      <c r="G632" s="3"/>
    </row>
    <row r="633" spans="1:7" ht="18" x14ac:dyDescent="0.2">
      <c r="A633" s="3"/>
      <c r="B633" s="3"/>
      <c r="C633" s="3"/>
      <c r="D633" s="3"/>
      <c r="E633" s="3"/>
      <c r="F633" s="3"/>
      <c r="G633" s="3"/>
    </row>
    <row r="634" spans="1:7" ht="18" x14ac:dyDescent="0.2">
      <c r="A634" s="3"/>
      <c r="B634" s="3"/>
      <c r="C634" s="3"/>
      <c r="D634" s="3"/>
      <c r="E634" s="3"/>
      <c r="F634" s="3"/>
      <c r="G634" s="3"/>
    </row>
    <row r="635" spans="1:7" ht="18" x14ac:dyDescent="0.2">
      <c r="A635" s="3"/>
      <c r="B635" s="3"/>
      <c r="C635" s="3"/>
      <c r="D635" s="3"/>
      <c r="E635" s="3"/>
      <c r="F635" s="3"/>
      <c r="G635" s="3"/>
    </row>
    <row r="636" spans="1:7" ht="18" x14ac:dyDescent="0.2">
      <c r="A636" s="3"/>
      <c r="B636" s="3"/>
      <c r="C636" s="3"/>
      <c r="D636" s="3"/>
      <c r="E636" s="3"/>
      <c r="F636" s="3"/>
      <c r="G636" s="3"/>
    </row>
    <row r="637" spans="1:7" ht="18" x14ac:dyDescent="0.2">
      <c r="A637" s="3"/>
      <c r="B637" s="3"/>
      <c r="C637" s="3"/>
      <c r="D637" s="3"/>
      <c r="E637" s="3"/>
      <c r="F637" s="3"/>
      <c r="G637" s="3"/>
    </row>
    <row r="638" spans="1:7" ht="18" x14ac:dyDescent="0.2">
      <c r="A638" s="3"/>
      <c r="B638" s="3"/>
      <c r="C638" s="3"/>
      <c r="D638" s="3"/>
      <c r="E638" s="3"/>
      <c r="F638" s="3"/>
      <c r="G638" s="3"/>
    </row>
    <row r="639" spans="1:7" ht="18" x14ac:dyDescent="0.2">
      <c r="A639" s="3"/>
      <c r="B639" s="3"/>
      <c r="C639" s="3"/>
      <c r="D639" s="3"/>
      <c r="E639" s="3"/>
      <c r="F639" s="3"/>
      <c r="G639" s="3"/>
    </row>
    <row r="640" spans="1:7" ht="18" x14ac:dyDescent="0.2">
      <c r="A640" s="3"/>
      <c r="B640" s="3"/>
      <c r="C640" s="3"/>
      <c r="D640" s="3"/>
      <c r="E640" s="3"/>
      <c r="F640" s="3"/>
      <c r="G640" s="3"/>
    </row>
    <row r="641" spans="1:7" ht="18" x14ac:dyDescent="0.2">
      <c r="A641" s="3"/>
      <c r="B641" s="3"/>
      <c r="C641" s="3"/>
      <c r="D641" s="3"/>
      <c r="E641" s="3"/>
      <c r="F641" s="3"/>
      <c r="G641" s="3"/>
    </row>
    <row r="642" spans="1:7" ht="18" x14ac:dyDescent="0.2">
      <c r="A642" s="3"/>
      <c r="B642" s="3"/>
      <c r="C642" s="3"/>
      <c r="D642" s="3"/>
      <c r="E642" s="3"/>
      <c r="F642" s="3"/>
      <c r="G642" s="3"/>
    </row>
    <row r="643" spans="1:7" ht="18" x14ac:dyDescent="0.2">
      <c r="A643" s="3"/>
      <c r="B643" s="3"/>
      <c r="C643" s="3"/>
      <c r="D643" s="3"/>
      <c r="E643" s="3"/>
      <c r="F643" s="3"/>
      <c r="G643" s="3"/>
    </row>
    <row r="644" spans="1:7" ht="18" x14ac:dyDescent="0.2">
      <c r="A644" s="3"/>
      <c r="B644" s="3"/>
      <c r="C644" s="3"/>
      <c r="D644" s="3"/>
      <c r="E644" s="3"/>
      <c r="F644" s="3"/>
      <c r="G644" s="3"/>
    </row>
    <row r="645" spans="1:7" ht="18" x14ac:dyDescent="0.2">
      <c r="A645" s="3"/>
      <c r="B645" s="3"/>
      <c r="C645" s="3"/>
      <c r="D645" s="3"/>
      <c r="E645" s="3"/>
      <c r="F645" s="3"/>
      <c r="G645" s="3"/>
    </row>
    <row r="646" spans="1:7" ht="18" x14ac:dyDescent="0.2">
      <c r="A646" s="3"/>
      <c r="B646" s="3"/>
      <c r="C646" s="3"/>
      <c r="D646" s="3"/>
      <c r="E646" s="3"/>
      <c r="F646" s="3"/>
      <c r="G646" s="3"/>
    </row>
    <row r="647" spans="1:7" ht="18" x14ac:dyDescent="0.2">
      <c r="A647" s="3"/>
      <c r="B647" s="3"/>
      <c r="C647" s="3"/>
      <c r="D647" s="3"/>
      <c r="E647" s="3"/>
      <c r="F647" s="3"/>
      <c r="G647" s="3"/>
    </row>
    <row r="648" spans="1:7" ht="18" x14ac:dyDescent="0.2">
      <c r="A648" s="3"/>
      <c r="B648" s="3"/>
      <c r="C648" s="3"/>
      <c r="D648" s="3"/>
      <c r="E648" s="3"/>
      <c r="F648" s="3"/>
      <c r="G648" s="3"/>
    </row>
    <row r="649" spans="1:7" ht="18" x14ac:dyDescent="0.2">
      <c r="A649" s="3"/>
      <c r="B649" s="3"/>
      <c r="C649" s="3"/>
      <c r="D649" s="3"/>
      <c r="E649" s="3"/>
      <c r="F649" s="3"/>
      <c r="G649" s="3"/>
    </row>
    <row r="650" spans="1:7" ht="18" x14ac:dyDescent="0.2">
      <c r="A650" s="3"/>
      <c r="B650" s="3"/>
      <c r="C650" s="3"/>
      <c r="D650" s="3"/>
      <c r="E650" s="3"/>
      <c r="F650" s="3"/>
      <c r="G650" s="3"/>
    </row>
    <row r="651" spans="1:7" ht="18" x14ac:dyDescent="0.2">
      <c r="A651" s="3"/>
      <c r="B651" s="3"/>
      <c r="C651" s="3"/>
      <c r="D651" s="3"/>
      <c r="E651" s="3"/>
      <c r="F651" s="3"/>
      <c r="G651" s="3"/>
    </row>
    <row r="652" spans="1:7" ht="18" x14ac:dyDescent="0.2">
      <c r="A652" s="3"/>
      <c r="B652" s="3"/>
      <c r="C652" s="3"/>
      <c r="D652" s="3"/>
      <c r="E652" s="3"/>
      <c r="F652" s="3"/>
      <c r="G652" s="3"/>
    </row>
    <row r="653" spans="1:7" ht="18" x14ac:dyDescent="0.2">
      <c r="A653" s="3"/>
      <c r="B653" s="3"/>
      <c r="C653" s="3"/>
      <c r="D653" s="3"/>
      <c r="E653" s="3"/>
      <c r="F653" s="3"/>
      <c r="G653" s="3"/>
    </row>
    <row r="654" spans="1:7" ht="18" x14ac:dyDescent="0.2">
      <c r="A654" s="3"/>
      <c r="B654" s="3"/>
      <c r="C654" s="3"/>
      <c r="D654" s="3"/>
      <c r="E654" s="3"/>
      <c r="F654" s="3"/>
      <c r="G654" s="3"/>
    </row>
    <row r="655" spans="1:7" ht="18" x14ac:dyDescent="0.2">
      <c r="A655" s="3"/>
      <c r="B655" s="3"/>
      <c r="C655" s="3"/>
      <c r="D655" s="3"/>
      <c r="E655" s="3"/>
      <c r="F655" s="3"/>
      <c r="G655" s="3"/>
    </row>
    <row r="656" spans="1:7" ht="18" x14ac:dyDescent="0.2">
      <c r="A656" s="3"/>
      <c r="B656" s="3"/>
      <c r="C656" s="3"/>
      <c r="D656" s="3"/>
      <c r="E656" s="3"/>
      <c r="F656" s="3"/>
      <c r="G656" s="3"/>
    </row>
    <row r="657" spans="1:7" ht="18" x14ac:dyDescent="0.2">
      <c r="A657" s="3"/>
      <c r="B657" s="3"/>
      <c r="C657" s="3"/>
      <c r="D657" s="3"/>
      <c r="E657" s="3"/>
      <c r="F657" s="3"/>
      <c r="G657" s="3"/>
    </row>
    <row r="658" spans="1:7" ht="18" x14ac:dyDescent="0.2">
      <c r="A658" s="3"/>
      <c r="B658" s="3"/>
      <c r="C658" s="3"/>
      <c r="D658" s="3"/>
      <c r="E658" s="3"/>
      <c r="F658" s="3"/>
      <c r="G658" s="3"/>
    </row>
    <row r="659" spans="1:7" ht="18" x14ac:dyDescent="0.2">
      <c r="A659" s="3"/>
      <c r="B659" s="3"/>
      <c r="C659" s="3"/>
      <c r="D659" s="3"/>
      <c r="E659" s="3"/>
      <c r="F659" s="3"/>
      <c r="G659" s="3"/>
    </row>
    <row r="660" spans="1:7" ht="18" x14ac:dyDescent="0.2">
      <c r="A660" s="3"/>
      <c r="B660" s="3"/>
      <c r="C660" s="3"/>
      <c r="D660" s="3"/>
      <c r="E660" s="3"/>
      <c r="F660" s="3"/>
      <c r="G660" s="3"/>
    </row>
    <row r="661" spans="1:7" ht="18" x14ac:dyDescent="0.2">
      <c r="A661" s="3"/>
      <c r="B661" s="3"/>
      <c r="C661" s="3"/>
      <c r="D661" s="3"/>
      <c r="E661" s="3"/>
      <c r="F661" s="3"/>
      <c r="G661" s="3"/>
    </row>
    <row r="662" spans="1:7" ht="18" x14ac:dyDescent="0.2">
      <c r="A662" s="3"/>
      <c r="B662" s="3"/>
      <c r="C662" s="3"/>
      <c r="D662" s="3"/>
      <c r="E662" s="3"/>
      <c r="F662" s="3"/>
      <c r="G662" s="3"/>
    </row>
    <row r="663" spans="1:7" ht="18" x14ac:dyDescent="0.2">
      <c r="A663" s="3"/>
      <c r="B663" s="3"/>
      <c r="C663" s="3"/>
      <c r="D663" s="3"/>
      <c r="E663" s="3"/>
      <c r="F663" s="3"/>
      <c r="G663" s="3"/>
    </row>
    <row r="664" spans="1:7" ht="18" x14ac:dyDescent="0.2">
      <c r="A664" s="3"/>
      <c r="B664" s="3"/>
      <c r="C664" s="3"/>
      <c r="D664" s="3"/>
      <c r="E664" s="3"/>
      <c r="F664" s="3"/>
      <c r="G664" s="3"/>
    </row>
    <row r="665" spans="1:7" ht="18" x14ac:dyDescent="0.2">
      <c r="A665" s="3"/>
      <c r="B665" s="3"/>
      <c r="C665" s="3"/>
      <c r="D665" s="3"/>
      <c r="E665" s="3"/>
      <c r="F665" s="3"/>
      <c r="G665" s="3"/>
    </row>
    <row r="666" spans="1:7" ht="18" x14ac:dyDescent="0.2">
      <c r="A666" s="3"/>
      <c r="B666" s="3"/>
      <c r="C666" s="3"/>
      <c r="D666" s="3"/>
      <c r="E666" s="3"/>
      <c r="F666" s="3"/>
      <c r="G666" s="3"/>
    </row>
    <row r="667" spans="1:7" ht="18" x14ac:dyDescent="0.2">
      <c r="A667" s="3"/>
      <c r="B667" s="3"/>
      <c r="C667" s="3"/>
      <c r="D667" s="3"/>
      <c r="E667" s="3"/>
      <c r="F667" s="3"/>
      <c r="G667" s="3"/>
    </row>
    <row r="668" spans="1:7" ht="18" x14ac:dyDescent="0.2">
      <c r="A668" s="3"/>
      <c r="B668" s="3"/>
      <c r="C668" s="3"/>
      <c r="D668" s="3"/>
      <c r="E668" s="3"/>
      <c r="F668" s="3"/>
      <c r="G668" s="3"/>
    </row>
    <row r="669" spans="1:7" ht="18" x14ac:dyDescent="0.2">
      <c r="A669" s="3"/>
      <c r="B669" s="3"/>
      <c r="C669" s="3"/>
      <c r="D669" s="3"/>
      <c r="E669" s="3"/>
      <c r="F669" s="3"/>
      <c r="G669" s="3"/>
    </row>
    <row r="670" spans="1:7" ht="18" x14ac:dyDescent="0.2">
      <c r="A670" s="3"/>
      <c r="B670" s="3"/>
      <c r="C670" s="3"/>
      <c r="D670" s="3"/>
      <c r="E670" s="3"/>
      <c r="F670" s="3"/>
      <c r="G670" s="3"/>
    </row>
    <row r="671" spans="1:7" ht="18" x14ac:dyDescent="0.2">
      <c r="A671" s="3"/>
      <c r="B671" s="3"/>
      <c r="C671" s="3"/>
      <c r="D671" s="3"/>
      <c r="E671" s="3"/>
      <c r="F671" s="3"/>
      <c r="G671" s="3"/>
    </row>
    <row r="672" spans="1:7" ht="18" x14ac:dyDescent="0.2">
      <c r="A672" s="3"/>
      <c r="B672" s="3"/>
      <c r="C672" s="3"/>
      <c r="D672" s="3"/>
      <c r="E672" s="3"/>
      <c r="F672" s="3"/>
      <c r="G672" s="3"/>
    </row>
    <row r="673" spans="1:7" ht="18" x14ac:dyDescent="0.2">
      <c r="A673" s="3"/>
      <c r="B673" s="3"/>
      <c r="C673" s="3"/>
      <c r="D673" s="3"/>
      <c r="E673" s="3"/>
      <c r="F673" s="3"/>
      <c r="G673" s="3"/>
    </row>
    <row r="674" spans="1:7" ht="18" x14ac:dyDescent="0.2">
      <c r="A674" s="3"/>
      <c r="B674" s="3"/>
      <c r="C674" s="3"/>
      <c r="D674" s="3"/>
      <c r="E674" s="3"/>
      <c r="F674" s="3"/>
      <c r="G674" s="3"/>
    </row>
    <row r="675" spans="1:7" ht="18" x14ac:dyDescent="0.2">
      <c r="A675" s="3"/>
      <c r="B675" s="3"/>
      <c r="C675" s="3"/>
      <c r="D675" s="3"/>
      <c r="E675" s="3"/>
      <c r="F675" s="3"/>
      <c r="G675" s="3"/>
    </row>
    <row r="676" spans="1:7" ht="18" x14ac:dyDescent="0.2">
      <c r="A676" s="3"/>
      <c r="B676" s="3"/>
      <c r="C676" s="3"/>
      <c r="D676" s="3"/>
      <c r="E676" s="3"/>
      <c r="F676" s="3"/>
      <c r="G676" s="3"/>
    </row>
    <row r="677" spans="1:7" ht="18" x14ac:dyDescent="0.2">
      <c r="A677" s="3"/>
      <c r="B677" s="3"/>
      <c r="C677" s="3"/>
      <c r="D677" s="3"/>
      <c r="E677" s="3"/>
      <c r="F677" s="3"/>
      <c r="G677" s="3"/>
    </row>
    <row r="678" spans="1:7" ht="18" x14ac:dyDescent="0.2">
      <c r="A678" s="3"/>
      <c r="B678" s="3"/>
      <c r="C678" s="3"/>
      <c r="D678" s="3"/>
      <c r="E678" s="3"/>
      <c r="F678" s="3"/>
      <c r="G678" s="3"/>
    </row>
    <row r="679" spans="1:7" ht="18" x14ac:dyDescent="0.2">
      <c r="A679" s="3"/>
      <c r="B679" s="3"/>
      <c r="C679" s="3"/>
      <c r="D679" s="3"/>
      <c r="E679" s="3"/>
      <c r="F679" s="3"/>
      <c r="G679" s="3"/>
    </row>
    <row r="680" spans="1:7" ht="18" x14ac:dyDescent="0.2">
      <c r="A680" s="3"/>
      <c r="B680" s="3"/>
      <c r="C680" s="3"/>
      <c r="D680" s="3"/>
      <c r="E680" s="3"/>
      <c r="F680" s="3"/>
      <c r="G680" s="3"/>
    </row>
    <row r="681" spans="1:7" ht="18" x14ac:dyDescent="0.2">
      <c r="A681" s="3"/>
      <c r="B681" s="3"/>
      <c r="C681" s="3"/>
      <c r="D681" s="3"/>
      <c r="E681" s="3"/>
      <c r="F681" s="3"/>
      <c r="G681" s="3"/>
    </row>
    <row r="682" spans="1:7" ht="18" x14ac:dyDescent="0.2">
      <c r="A682" s="3"/>
      <c r="B682" s="3"/>
      <c r="C682" s="3"/>
      <c r="D682" s="3"/>
      <c r="E682" s="3"/>
      <c r="F682" s="3"/>
      <c r="G682" s="3"/>
    </row>
    <row r="683" spans="1:7" ht="18" x14ac:dyDescent="0.2">
      <c r="A683" s="3"/>
      <c r="B683" s="3"/>
      <c r="C683" s="3"/>
      <c r="D683" s="3"/>
      <c r="E683" s="3"/>
      <c r="F683" s="3"/>
      <c r="G683" s="3"/>
    </row>
    <row r="684" spans="1:7" ht="18" x14ac:dyDescent="0.2">
      <c r="A684" s="3"/>
      <c r="B684" s="3"/>
      <c r="C684" s="3"/>
      <c r="D684" s="3"/>
      <c r="E684" s="3"/>
      <c r="F684" s="3"/>
      <c r="G684" s="3"/>
    </row>
    <row r="685" spans="1:7" ht="18" x14ac:dyDescent="0.2">
      <c r="A685" s="3"/>
      <c r="B685" s="3"/>
      <c r="C685" s="3"/>
      <c r="D685" s="3"/>
      <c r="E685" s="3"/>
      <c r="F685" s="3"/>
      <c r="G685" s="3"/>
    </row>
    <row r="686" spans="1:7" ht="18" x14ac:dyDescent="0.2">
      <c r="A686" s="3"/>
      <c r="B686" s="3"/>
      <c r="C686" s="3"/>
      <c r="D686" s="3"/>
      <c r="E686" s="3"/>
      <c r="F686" s="3"/>
      <c r="G686" s="3"/>
    </row>
    <row r="687" spans="1:7" ht="18" x14ac:dyDescent="0.2">
      <c r="A687" s="3"/>
      <c r="B687" s="3"/>
      <c r="C687" s="3"/>
      <c r="D687" s="3"/>
      <c r="E687" s="3"/>
      <c r="F687" s="3"/>
      <c r="G687" s="3"/>
    </row>
    <row r="688" spans="1:7" ht="18" x14ac:dyDescent="0.2">
      <c r="A688" s="3"/>
      <c r="B688" s="3"/>
      <c r="C688" s="3"/>
      <c r="D688" s="3"/>
      <c r="E688" s="3"/>
      <c r="F688" s="3"/>
      <c r="G688" s="3"/>
    </row>
    <row r="689" spans="1:7" ht="18" x14ac:dyDescent="0.2">
      <c r="A689" s="3"/>
      <c r="B689" s="3"/>
      <c r="C689" s="3"/>
      <c r="D689" s="3"/>
      <c r="E689" s="3"/>
      <c r="F689" s="3"/>
      <c r="G689" s="3"/>
    </row>
    <row r="690" spans="1:7" ht="18" x14ac:dyDescent="0.2">
      <c r="A690" s="3"/>
      <c r="B690" s="3"/>
      <c r="C690" s="3"/>
      <c r="D690" s="3"/>
      <c r="E690" s="3"/>
      <c r="F690" s="3"/>
      <c r="G690" s="3"/>
    </row>
    <row r="691" spans="1:7" ht="18" x14ac:dyDescent="0.2">
      <c r="A691" s="3"/>
      <c r="B691" s="3"/>
      <c r="C691" s="3"/>
      <c r="D691" s="3"/>
      <c r="E691" s="3"/>
      <c r="F691" s="3"/>
      <c r="G691" s="3"/>
    </row>
    <row r="692" spans="1:7" ht="18" x14ac:dyDescent="0.2">
      <c r="A692" s="3"/>
      <c r="B692" s="3"/>
      <c r="C692" s="3"/>
      <c r="D692" s="3"/>
      <c r="E692" s="3"/>
      <c r="F692" s="3"/>
      <c r="G692" s="3"/>
    </row>
    <row r="693" spans="1:7" ht="18" x14ac:dyDescent="0.2">
      <c r="A693" s="3"/>
      <c r="B693" s="3"/>
      <c r="C693" s="3"/>
      <c r="D693" s="3"/>
      <c r="E693" s="3"/>
      <c r="F693" s="3"/>
      <c r="G693" s="3"/>
    </row>
    <row r="694" spans="1:7" ht="18" x14ac:dyDescent="0.2">
      <c r="A694" s="3"/>
      <c r="B694" s="3"/>
      <c r="C694" s="3"/>
      <c r="D694" s="3"/>
      <c r="E694" s="3"/>
      <c r="F694" s="3"/>
      <c r="G694" s="3"/>
    </row>
    <row r="695" spans="1:7" ht="18" x14ac:dyDescent="0.2">
      <c r="A695" s="3"/>
      <c r="B695" s="3"/>
      <c r="C695" s="3"/>
      <c r="D695" s="3"/>
      <c r="E695" s="3"/>
      <c r="F695" s="3"/>
      <c r="G695" s="3"/>
    </row>
    <row r="696" spans="1:7" ht="18" x14ac:dyDescent="0.2">
      <c r="A696" s="3"/>
      <c r="B696" s="3"/>
      <c r="C696" s="3"/>
      <c r="D696" s="3"/>
      <c r="E696" s="3"/>
      <c r="F696" s="3"/>
      <c r="G696" s="3"/>
    </row>
    <row r="697" spans="1:7" ht="18" x14ac:dyDescent="0.2">
      <c r="A697" s="3"/>
      <c r="B697" s="3"/>
      <c r="C697" s="3"/>
      <c r="D697" s="3"/>
      <c r="E697" s="3"/>
      <c r="F697" s="3"/>
      <c r="G697" s="3"/>
    </row>
    <row r="698" spans="1:7" ht="18" x14ac:dyDescent="0.2">
      <c r="A698" s="3"/>
      <c r="B698" s="3"/>
      <c r="C698" s="3"/>
      <c r="D698" s="3"/>
      <c r="E698" s="3"/>
      <c r="F698" s="3"/>
      <c r="G698" s="3"/>
    </row>
    <row r="699" spans="1:7" ht="18" x14ac:dyDescent="0.2">
      <c r="A699" s="3"/>
      <c r="B699" s="3"/>
      <c r="C699" s="3"/>
      <c r="D699" s="3"/>
      <c r="E699" s="3"/>
      <c r="F699" s="3"/>
      <c r="G699" s="3"/>
    </row>
    <row r="700" spans="1:7" ht="18" x14ac:dyDescent="0.2">
      <c r="A700" s="3"/>
      <c r="B700" s="3"/>
      <c r="C700" s="3"/>
      <c r="D700" s="3"/>
      <c r="E700" s="3"/>
      <c r="F700" s="3"/>
      <c r="G700" s="3"/>
    </row>
    <row r="701" spans="1:7" ht="18" x14ac:dyDescent="0.2">
      <c r="A701" s="3"/>
      <c r="B701" s="3"/>
      <c r="C701" s="3"/>
      <c r="D701" s="3"/>
      <c r="E701" s="3"/>
      <c r="F701" s="3"/>
      <c r="G701" s="3"/>
    </row>
    <row r="702" spans="1:7" ht="18" x14ac:dyDescent="0.2">
      <c r="A702" s="3"/>
      <c r="B702" s="3"/>
      <c r="C702" s="3"/>
      <c r="D702" s="3"/>
      <c r="E702" s="3"/>
      <c r="F702" s="3"/>
      <c r="G702" s="3"/>
    </row>
    <row r="703" spans="1:7" ht="18" x14ac:dyDescent="0.2">
      <c r="A703" s="3"/>
      <c r="B703" s="3"/>
      <c r="C703" s="3"/>
      <c r="D703" s="3"/>
      <c r="E703" s="3"/>
      <c r="F703" s="3"/>
      <c r="G703" s="3"/>
    </row>
    <row r="704" spans="1:7" ht="18" x14ac:dyDescent="0.2">
      <c r="A704" s="3"/>
      <c r="B704" s="3"/>
      <c r="C704" s="3"/>
      <c r="D704" s="3"/>
      <c r="E704" s="3"/>
      <c r="F704" s="3"/>
      <c r="G704" s="3"/>
    </row>
    <row r="705" spans="1:7" ht="18" x14ac:dyDescent="0.2">
      <c r="A705" s="3"/>
      <c r="B705" s="3"/>
      <c r="C705" s="3"/>
      <c r="D705" s="3"/>
      <c r="E705" s="3"/>
      <c r="F705" s="3"/>
      <c r="G705" s="3"/>
    </row>
    <row r="706" spans="1:7" ht="18" x14ac:dyDescent="0.2">
      <c r="A706" s="3"/>
      <c r="B706" s="3"/>
      <c r="C706" s="3"/>
      <c r="D706" s="3"/>
      <c r="E706" s="3"/>
      <c r="F706" s="3"/>
      <c r="G706" s="3"/>
    </row>
    <row r="707" spans="1:7" ht="18" x14ac:dyDescent="0.2">
      <c r="A707" s="3"/>
      <c r="B707" s="3"/>
      <c r="C707" s="3"/>
      <c r="D707" s="3"/>
      <c r="E707" s="3"/>
      <c r="F707" s="3"/>
      <c r="G707" s="3"/>
    </row>
    <row r="708" spans="1:7" ht="18" x14ac:dyDescent="0.2">
      <c r="A708" s="3"/>
      <c r="B708" s="3"/>
      <c r="C708" s="3"/>
      <c r="D708" s="3"/>
      <c r="E708" s="3"/>
      <c r="F708" s="3"/>
      <c r="G708" s="3"/>
    </row>
    <row r="709" spans="1:7" ht="18" x14ac:dyDescent="0.2">
      <c r="A709" s="3"/>
      <c r="B709" s="3"/>
      <c r="C709" s="3"/>
      <c r="D709" s="3"/>
      <c r="E709" s="3"/>
      <c r="F709" s="3"/>
      <c r="G709" s="3"/>
    </row>
    <row r="710" spans="1:7" ht="18" x14ac:dyDescent="0.2">
      <c r="A710" s="3"/>
      <c r="B710" s="3"/>
      <c r="C710" s="3"/>
      <c r="D710" s="3"/>
      <c r="E710" s="3"/>
      <c r="F710" s="3"/>
      <c r="G710" s="3"/>
    </row>
    <row r="711" spans="1:7" ht="18" x14ac:dyDescent="0.2">
      <c r="A711" s="3"/>
      <c r="B711" s="3"/>
      <c r="C711" s="3"/>
      <c r="D711" s="3"/>
      <c r="E711" s="3"/>
      <c r="F711" s="3"/>
      <c r="G711" s="3"/>
    </row>
    <row r="712" spans="1:7" ht="18" x14ac:dyDescent="0.2">
      <c r="A712" s="3"/>
      <c r="B712" s="3"/>
      <c r="C712" s="3"/>
      <c r="D712" s="3"/>
      <c r="E712" s="3"/>
      <c r="F712" s="3"/>
      <c r="G712" s="3"/>
    </row>
    <row r="713" spans="1:7" ht="18" x14ac:dyDescent="0.2">
      <c r="A713" s="3"/>
      <c r="B713" s="3"/>
      <c r="C713" s="3"/>
      <c r="D713" s="3"/>
      <c r="E713" s="3"/>
      <c r="F713" s="3"/>
      <c r="G713" s="3"/>
    </row>
    <row r="714" spans="1:7" ht="18" x14ac:dyDescent="0.2">
      <c r="A714" s="3"/>
      <c r="B714" s="3"/>
      <c r="C714" s="3"/>
      <c r="D714" s="3"/>
      <c r="E714" s="3"/>
      <c r="F714" s="3"/>
      <c r="G714" s="3"/>
    </row>
    <row r="715" spans="1:7" ht="18" x14ac:dyDescent="0.2">
      <c r="A715" s="3"/>
      <c r="B715" s="3"/>
      <c r="C715" s="3"/>
      <c r="D715" s="3"/>
      <c r="E715" s="3"/>
      <c r="F715" s="3"/>
      <c r="G715" s="3"/>
    </row>
    <row r="716" spans="1:7" ht="18" x14ac:dyDescent="0.2">
      <c r="A716" s="3"/>
      <c r="B716" s="3"/>
      <c r="C716" s="3"/>
      <c r="D716" s="3"/>
      <c r="E716" s="3"/>
      <c r="F716" s="3"/>
      <c r="G716" s="3"/>
    </row>
    <row r="717" spans="1:7" ht="18" x14ac:dyDescent="0.2">
      <c r="A717" s="3"/>
      <c r="B717" s="3"/>
      <c r="C717" s="3"/>
      <c r="D717" s="3"/>
      <c r="E717" s="3"/>
      <c r="F717" s="3"/>
      <c r="G717" s="3"/>
    </row>
    <row r="718" spans="1:7" ht="18" x14ac:dyDescent="0.2">
      <c r="A718" s="3"/>
      <c r="B718" s="3"/>
      <c r="C718" s="3"/>
      <c r="D718" s="3"/>
      <c r="E718" s="3"/>
      <c r="F718" s="3"/>
      <c r="G718" s="3"/>
    </row>
    <row r="719" spans="1:7" ht="18" x14ac:dyDescent="0.2">
      <c r="A719" s="3"/>
      <c r="B719" s="3"/>
      <c r="C719" s="3"/>
      <c r="D719" s="3"/>
      <c r="E719" s="3"/>
      <c r="F719" s="3"/>
      <c r="G719" s="3"/>
    </row>
    <row r="720" spans="1:7" ht="18" x14ac:dyDescent="0.2">
      <c r="A720" s="3"/>
      <c r="B720" s="3"/>
      <c r="C720" s="3"/>
      <c r="D720" s="3"/>
      <c r="E720" s="3"/>
      <c r="F720" s="3"/>
      <c r="G720" s="3"/>
    </row>
    <row r="721" spans="1:7" ht="18" x14ac:dyDescent="0.2">
      <c r="A721" s="3"/>
      <c r="B721" s="3"/>
      <c r="C721" s="3"/>
      <c r="D721" s="3"/>
      <c r="E721" s="3"/>
      <c r="F721" s="3"/>
      <c r="G721" s="3"/>
    </row>
    <row r="722" spans="1:7" ht="18" x14ac:dyDescent="0.2">
      <c r="A722" s="3"/>
      <c r="B722" s="3"/>
      <c r="C722" s="3"/>
      <c r="D722" s="3"/>
      <c r="E722" s="3"/>
      <c r="F722" s="3"/>
      <c r="G722" s="3"/>
    </row>
    <row r="723" spans="1:7" ht="18" x14ac:dyDescent="0.2">
      <c r="A723" s="3"/>
      <c r="B723" s="3"/>
      <c r="C723" s="3"/>
      <c r="D723" s="3"/>
      <c r="E723" s="3"/>
      <c r="F723" s="3"/>
      <c r="G723" s="3"/>
    </row>
    <row r="724" spans="1:7" ht="18" x14ac:dyDescent="0.2">
      <c r="A724" s="3"/>
      <c r="B724" s="3"/>
      <c r="C724" s="3"/>
      <c r="D724" s="3"/>
      <c r="E724" s="3"/>
      <c r="F724" s="3"/>
      <c r="G724" s="3"/>
    </row>
    <row r="725" spans="1:7" ht="18" x14ac:dyDescent="0.2">
      <c r="A725" s="3"/>
      <c r="B725" s="3"/>
      <c r="C725" s="3"/>
      <c r="D725" s="3"/>
      <c r="E725" s="3"/>
      <c r="F725" s="3"/>
      <c r="G725" s="3"/>
    </row>
    <row r="726" spans="1:7" ht="18" x14ac:dyDescent="0.2">
      <c r="A726" s="3"/>
      <c r="B726" s="3"/>
      <c r="C726" s="3"/>
      <c r="D726" s="3"/>
      <c r="E726" s="3"/>
      <c r="F726" s="3"/>
      <c r="G726" s="3"/>
    </row>
    <row r="727" spans="1:7" ht="18" x14ac:dyDescent="0.2">
      <c r="A727" s="3"/>
      <c r="B727" s="3"/>
      <c r="C727" s="3"/>
      <c r="D727" s="3"/>
      <c r="E727" s="3"/>
      <c r="F727" s="3"/>
      <c r="G727" s="3"/>
    </row>
    <row r="728" spans="1:7" ht="18" x14ac:dyDescent="0.2">
      <c r="A728" s="3"/>
      <c r="B728" s="3"/>
      <c r="C728" s="3"/>
      <c r="D728" s="3"/>
      <c r="E728" s="3"/>
      <c r="F728" s="3"/>
      <c r="G728" s="3"/>
    </row>
    <row r="729" spans="1:7" ht="18" x14ac:dyDescent="0.2">
      <c r="A729" s="3"/>
      <c r="B729" s="3"/>
      <c r="C729" s="3"/>
      <c r="D729" s="3"/>
      <c r="E729" s="3"/>
      <c r="F729" s="3"/>
      <c r="G729" s="3"/>
    </row>
    <row r="730" spans="1:7" ht="18" x14ac:dyDescent="0.2">
      <c r="A730" s="3"/>
      <c r="B730" s="3"/>
      <c r="C730" s="3"/>
      <c r="D730" s="3"/>
      <c r="E730" s="3"/>
      <c r="F730" s="3"/>
      <c r="G730" s="3"/>
    </row>
    <row r="731" spans="1:7" ht="18" x14ac:dyDescent="0.2">
      <c r="A731" s="3"/>
      <c r="B731" s="3"/>
      <c r="C731" s="3"/>
      <c r="D731" s="3"/>
      <c r="E731" s="3"/>
      <c r="F731" s="3"/>
      <c r="G731" s="3"/>
    </row>
    <row r="732" spans="1:7" ht="18" x14ac:dyDescent="0.2">
      <c r="A732" s="3"/>
      <c r="B732" s="3"/>
      <c r="C732" s="3"/>
      <c r="D732" s="3"/>
      <c r="E732" s="3"/>
      <c r="F732" s="3"/>
      <c r="G732" s="3"/>
    </row>
    <row r="733" spans="1:7" ht="18" x14ac:dyDescent="0.2">
      <c r="A733" s="3"/>
      <c r="B733" s="3"/>
      <c r="C733" s="3"/>
      <c r="D733" s="3"/>
      <c r="E733" s="3"/>
      <c r="F733" s="3"/>
      <c r="G733" s="3"/>
    </row>
    <row r="734" spans="1:7" ht="18" x14ac:dyDescent="0.2">
      <c r="A734" s="3"/>
      <c r="B734" s="3"/>
      <c r="C734" s="3"/>
      <c r="D734" s="3"/>
      <c r="E734" s="3"/>
      <c r="F734" s="3"/>
      <c r="G734" s="3"/>
    </row>
    <row r="735" spans="1:7" ht="18" x14ac:dyDescent="0.2">
      <c r="A735" s="3"/>
      <c r="B735" s="3"/>
      <c r="C735" s="3"/>
      <c r="D735" s="3"/>
      <c r="E735" s="3"/>
      <c r="F735" s="3"/>
      <c r="G735" s="3"/>
    </row>
    <row r="736" spans="1:7" ht="18" x14ac:dyDescent="0.2">
      <c r="A736" s="3"/>
      <c r="B736" s="3"/>
      <c r="C736" s="3"/>
      <c r="D736" s="3"/>
      <c r="E736" s="3"/>
      <c r="F736" s="3"/>
      <c r="G736" s="3"/>
    </row>
    <row r="737" spans="1:7" ht="18" x14ac:dyDescent="0.2">
      <c r="A737" s="3"/>
      <c r="B737" s="3"/>
      <c r="C737" s="3"/>
      <c r="D737" s="3"/>
      <c r="E737" s="3"/>
      <c r="F737" s="3"/>
      <c r="G737" s="3"/>
    </row>
    <row r="738" spans="1:7" ht="18" x14ac:dyDescent="0.2">
      <c r="A738" s="3"/>
      <c r="B738" s="3"/>
      <c r="C738" s="3"/>
      <c r="D738" s="3"/>
      <c r="E738" s="3"/>
      <c r="F738" s="3"/>
      <c r="G738" s="3"/>
    </row>
    <row r="739" spans="1:7" ht="18" x14ac:dyDescent="0.2">
      <c r="A739" s="3"/>
      <c r="B739" s="3"/>
      <c r="C739" s="3"/>
      <c r="D739" s="3"/>
      <c r="E739" s="3"/>
      <c r="F739" s="3"/>
      <c r="G739" s="3"/>
    </row>
    <row r="740" spans="1:7" ht="18" x14ac:dyDescent="0.2">
      <c r="A740" s="3"/>
      <c r="B740" s="3"/>
      <c r="C740" s="3"/>
      <c r="D740" s="3"/>
      <c r="E740" s="3"/>
      <c r="F740" s="3"/>
      <c r="G740" s="3"/>
    </row>
    <row r="741" spans="1:7" ht="18" x14ac:dyDescent="0.2">
      <c r="A741" s="3"/>
      <c r="B741" s="3"/>
      <c r="C741" s="3"/>
      <c r="D741" s="3"/>
      <c r="E741" s="3"/>
      <c r="F741" s="3"/>
      <c r="G741" s="3"/>
    </row>
    <row r="742" spans="1:7" ht="18" x14ac:dyDescent="0.2">
      <c r="A742" s="3"/>
      <c r="B742" s="3"/>
      <c r="C742" s="3"/>
      <c r="D742" s="3"/>
      <c r="E742" s="3"/>
      <c r="F742" s="3"/>
      <c r="G742" s="3"/>
    </row>
    <row r="743" spans="1:7" ht="18" x14ac:dyDescent="0.2">
      <c r="A743" s="3"/>
      <c r="B743" s="3"/>
      <c r="C743" s="3"/>
      <c r="D743" s="3"/>
      <c r="E743" s="3"/>
      <c r="F743" s="3"/>
      <c r="G743" s="3"/>
    </row>
    <row r="744" spans="1:7" ht="18" x14ac:dyDescent="0.2">
      <c r="A744" s="3"/>
      <c r="B744" s="3"/>
      <c r="C744" s="3"/>
      <c r="D744" s="3"/>
      <c r="E744" s="3"/>
      <c r="F744" s="3"/>
      <c r="G744" s="3"/>
    </row>
    <row r="745" spans="1:7" ht="18" x14ac:dyDescent="0.2">
      <c r="A745" s="3"/>
      <c r="B745" s="3"/>
      <c r="C745" s="3"/>
      <c r="D745" s="3"/>
      <c r="E745" s="3"/>
      <c r="F745" s="3"/>
      <c r="G745" s="3"/>
    </row>
    <row r="746" spans="1:7" ht="18" x14ac:dyDescent="0.2">
      <c r="A746" s="3"/>
      <c r="B746" s="3"/>
      <c r="C746" s="3"/>
      <c r="D746" s="3"/>
      <c r="E746" s="3"/>
      <c r="F746" s="3"/>
      <c r="G746" s="3"/>
    </row>
    <row r="747" spans="1:7" ht="18" x14ac:dyDescent="0.2">
      <c r="A747" s="3"/>
      <c r="B747" s="3"/>
      <c r="C747" s="3"/>
      <c r="D747" s="3"/>
      <c r="E747" s="3"/>
      <c r="F747" s="3"/>
      <c r="G747" s="3"/>
    </row>
    <row r="748" spans="1:7" ht="18" x14ac:dyDescent="0.2">
      <c r="A748" s="3"/>
      <c r="B748" s="3"/>
      <c r="C748" s="3"/>
      <c r="D748" s="3"/>
      <c r="E748" s="3"/>
      <c r="F748" s="3"/>
      <c r="G748" s="3"/>
    </row>
    <row r="749" spans="1:7" ht="18" x14ac:dyDescent="0.2">
      <c r="A749" s="3"/>
      <c r="B749" s="3"/>
      <c r="C749" s="3"/>
      <c r="D749" s="3"/>
      <c r="E749" s="3"/>
      <c r="F749" s="3"/>
      <c r="G749" s="3"/>
    </row>
    <row r="750" spans="1:7" ht="18" x14ac:dyDescent="0.2">
      <c r="A750" s="3"/>
      <c r="B750" s="3"/>
      <c r="C750" s="3"/>
      <c r="D750" s="3"/>
      <c r="E750" s="3"/>
      <c r="F750" s="3"/>
      <c r="G750" s="3"/>
    </row>
    <row r="751" spans="1:7" ht="18" x14ac:dyDescent="0.2">
      <c r="A751" s="3"/>
      <c r="B751" s="3"/>
      <c r="C751" s="3"/>
      <c r="D751" s="3"/>
      <c r="E751" s="3"/>
      <c r="F751" s="3"/>
      <c r="G751" s="3"/>
    </row>
    <row r="752" spans="1:7" ht="18" x14ac:dyDescent="0.2">
      <c r="A752" s="3"/>
      <c r="B752" s="3"/>
      <c r="C752" s="3"/>
      <c r="D752" s="3"/>
      <c r="E752" s="3"/>
      <c r="F752" s="3"/>
      <c r="G752" s="3"/>
    </row>
    <row r="753" spans="1:7" ht="18" x14ac:dyDescent="0.2">
      <c r="A753" s="3"/>
      <c r="B753" s="3"/>
      <c r="C753" s="3"/>
      <c r="D753" s="3"/>
      <c r="E753" s="3"/>
      <c r="F753" s="3"/>
      <c r="G753" s="3"/>
    </row>
    <row r="754" spans="1:7" ht="18" x14ac:dyDescent="0.2">
      <c r="A754" s="3"/>
      <c r="B754" s="3"/>
      <c r="C754" s="3"/>
      <c r="D754" s="3"/>
      <c r="E754" s="3"/>
      <c r="F754" s="3"/>
      <c r="G754" s="3"/>
    </row>
    <row r="755" spans="1:7" ht="18" x14ac:dyDescent="0.2">
      <c r="A755" s="3"/>
      <c r="B755" s="3"/>
      <c r="C755" s="3"/>
      <c r="D755" s="3"/>
      <c r="E755" s="3"/>
      <c r="F755" s="3"/>
      <c r="G755" s="3"/>
    </row>
    <row r="756" spans="1:7" ht="18" x14ac:dyDescent="0.2">
      <c r="A756" s="3"/>
      <c r="B756" s="3"/>
      <c r="C756" s="3"/>
      <c r="D756" s="3"/>
      <c r="E756" s="3"/>
      <c r="F756" s="3"/>
      <c r="G756" s="3"/>
    </row>
    <row r="757" spans="1:7" ht="18" x14ac:dyDescent="0.2">
      <c r="A757" s="3"/>
      <c r="B757" s="3"/>
      <c r="C757" s="3"/>
      <c r="D757" s="3"/>
      <c r="E757" s="3"/>
      <c r="F757" s="3"/>
      <c r="G757" s="3"/>
    </row>
    <row r="758" spans="1:7" ht="18" x14ac:dyDescent="0.2">
      <c r="A758" s="3"/>
      <c r="B758" s="3"/>
      <c r="C758" s="3"/>
      <c r="D758" s="3"/>
      <c r="E758" s="3"/>
      <c r="F758" s="3"/>
      <c r="G758" s="3"/>
    </row>
    <row r="759" spans="1:7" ht="18" x14ac:dyDescent="0.2">
      <c r="A759" s="3"/>
      <c r="B759" s="3"/>
      <c r="C759" s="3"/>
      <c r="D759" s="3"/>
      <c r="E759" s="3"/>
      <c r="F759" s="3"/>
      <c r="G759" s="3"/>
    </row>
    <row r="760" spans="1:7" ht="18" x14ac:dyDescent="0.2">
      <c r="A760" s="3"/>
      <c r="B760" s="3"/>
      <c r="C760" s="3"/>
      <c r="D760" s="3"/>
      <c r="E760" s="3"/>
      <c r="F760" s="3"/>
      <c r="G760" s="3"/>
    </row>
    <row r="761" spans="1:7" ht="18" x14ac:dyDescent="0.2">
      <c r="A761" s="3"/>
      <c r="B761" s="3"/>
      <c r="C761" s="3"/>
      <c r="D761" s="3"/>
      <c r="E761" s="3"/>
      <c r="F761" s="3"/>
      <c r="G761" s="3"/>
    </row>
    <row r="762" spans="1:7" ht="18" x14ac:dyDescent="0.2">
      <c r="A762" s="3"/>
      <c r="B762" s="3"/>
      <c r="C762" s="3"/>
      <c r="D762" s="3"/>
      <c r="E762" s="3"/>
      <c r="F762" s="3"/>
      <c r="G762" s="3"/>
    </row>
    <row r="763" spans="1:7" ht="18" x14ac:dyDescent="0.2">
      <c r="A763" s="3"/>
      <c r="B763" s="3"/>
      <c r="C763" s="3"/>
      <c r="D763" s="3"/>
      <c r="E763" s="3"/>
      <c r="F763" s="3"/>
      <c r="G763" s="3"/>
    </row>
    <row r="764" spans="1:7" ht="18" x14ac:dyDescent="0.2">
      <c r="A764" s="3"/>
      <c r="B764" s="3"/>
      <c r="C764" s="3"/>
      <c r="D764" s="3"/>
      <c r="E764" s="3"/>
      <c r="F764" s="3"/>
      <c r="G764" s="3"/>
    </row>
    <row r="765" spans="1:7" ht="18" x14ac:dyDescent="0.2">
      <c r="A765" s="3"/>
      <c r="B765" s="3"/>
      <c r="C765" s="3"/>
      <c r="D765" s="3"/>
      <c r="E765" s="3"/>
      <c r="F765" s="3"/>
      <c r="G765" s="3"/>
    </row>
    <row r="766" spans="1:7" ht="18" x14ac:dyDescent="0.2">
      <c r="A766" s="3"/>
      <c r="B766" s="3"/>
      <c r="C766" s="3"/>
      <c r="D766" s="3"/>
      <c r="E766" s="3"/>
      <c r="F766" s="3"/>
      <c r="G766" s="3"/>
    </row>
    <row r="767" spans="1:7" ht="18" x14ac:dyDescent="0.2">
      <c r="A767" s="3"/>
      <c r="B767" s="3"/>
      <c r="C767" s="3"/>
      <c r="D767" s="3"/>
      <c r="E767" s="3"/>
      <c r="F767" s="3"/>
      <c r="G767" s="3"/>
    </row>
    <row r="768" spans="1:7" ht="18" x14ac:dyDescent="0.2">
      <c r="A768" s="3"/>
      <c r="B768" s="3"/>
      <c r="C768" s="3"/>
      <c r="D768" s="3"/>
      <c r="E768" s="3"/>
      <c r="F768" s="3"/>
      <c r="G768" s="3"/>
    </row>
    <row r="769" spans="1:7" ht="18" x14ac:dyDescent="0.2">
      <c r="A769" s="3"/>
      <c r="B769" s="3"/>
      <c r="C769" s="3"/>
      <c r="D769" s="3"/>
      <c r="E769" s="3"/>
      <c r="F769" s="3"/>
      <c r="G769" s="3"/>
    </row>
    <row r="770" spans="1:7" ht="18" x14ac:dyDescent="0.2">
      <c r="A770" s="3"/>
      <c r="B770" s="3"/>
      <c r="C770" s="3"/>
      <c r="D770" s="3"/>
      <c r="E770" s="3"/>
      <c r="F770" s="3"/>
      <c r="G770" s="3"/>
    </row>
    <row r="771" spans="1:7" ht="18" x14ac:dyDescent="0.2">
      <c r="A771" s="3"/>
      <c r="B771" s="3"/>
      <c r="C771" s="3"/>
      <c r="D771" s="3"/>
      <c r="E771" s="3"/>
      <c r="F771" s="3"/>
      <c r="G771" s="3"/>
    </row>
    <row r="772" spans="1:7" ht="18" x14ac:dyDescent="0.2">
      <c r="A772" s="3"/>
      <c r="B772" s="3"/>
      <c r="C772" s="3"/>
      <c r="D772" s="3"/>
      <c r="E772" s="3"/>
      <c r="F772" s="3"/>
      <c r="G772" s="3"/>
    </row>
    <row r="773" spans="1:7" ht="18" x14ac:dyDescent="0.2">
      <c r="A773" s="3"/>
      <c r="B773" s="3"/>
      <c r="C773" s="3"/>
      <c r="D773" s="3"/>
      <c r="E773" s="3"/>
      <c r="F773" s="3"/>
      <c r="G773" s="3"/>
    </row>
    <row r="774" spans="1:7" ht="18" x14ac:dyDescent="0.2">
      <c r="A774" s="3"/>
      <c r="B774" s="3"/>
      <c r="C774" s="3"/>
      <c r="D774" s="3"/>
      <c r="E774" s="3"/>
      <c r="F774" s="3"/>
      <c r="G774" s="3"/>
    </row>
    <row r="775" spans="1:7" ht="18" x14ac:dyDescent="0.2">
      <c r="A775" s="3"/>
      <c r="B775" s="3"/>
      <c r="C775" s="3"/>
      <c r="D775" s="3"/>
      <c r="E775" s="3"/>
      <c r="F775" s="3"/>
      <c r="G775" s="3"/>
    </row>
    <row r="776" spans="1:7" ht="18" x14ac:dyDescent="0.2">
      <c r="A776" s="3"/>
      <c r="B776" s="3"/>
      <c r="C776" s="3"/>
      <c r="D776" s="3"/>
      <c r="E776" s="3"/>
      <c r="F776" s="3"/>
      <c r="G776" s="3"/>
    </row>
    <row r="777" spans="1:7" ht="18" x14ac:dyDescent="0.2">
      <c r="A777" s="3"/>
      <c r="B777" s="3"/>
      <c r="C777" s="3"/>
      <c r="D777" s="3"/>
      <c r="E777" s="3"/>
      <c r="F777" s="3"/>
      <c r="G777" s="3"/>
    </row>
    <row r="778" spans="1:7" ht="18" x14ac:dyDescent="0.2">
      <c r="A778" s="3"/>
      <c r="B778" s="3"/>
      <c r="C778" s="3"/>
      <c r="D778" s="3"/>
      <c r="E778" s="3"/>
      <c r="F778" s="3"/>
      <c r="G778" s="3"/>
    </row>
    <row r="779" spans="1:7" ht="18" x14ac:dyDescent="0.2">
      <c r="A779" s="3"/>
      <c r="B779" s="3"/>
      <c r="C779" s="3"/>
      <c r="D779" s="3"/>
      <c r="E779" s="3"/>
      <c r="F779" s="3"/>
      <c r="G779" s="3"/>
    </row>
    <row r="780" spans="1:7" ht="18" x14ac:dyDescent="0.2">
      <c r="A780" s="3"/>
      <c r="B780" s="3"/>
      <c r="C780" s="3"/>
      <c r="D780" s="3"/>
      <c r="E780" s="3"/>
      <c r="F780" s="3"/>
      <c r="G780" s="3"/>
    </row>
    <row r="781" spans="1:7" ht="18" x14ac:dyDescent="0.2">
      <c r="A781" s="3"/>
      <c r="B781" s="3"/>
      <c r="C781" s="3"/>
      <c r="D781" s="3"/>
      <c r="E781" s="3"/>
      <c r="F781" s="3"/>
      <c r="G781" s="3"/>
    </row>
    <row r="782" spans="1:7" ht="18" x14ac:dyDescent="0.2">
      <c r="A782" s="3"/>
      <c r="B782" s="3"/>
      <c r="C782" s="3"/>
      <c r="D782" s="3"/>
      <c r="E782" s="3"/>
      <c r="F782" s="3"/>
      <c r="G782" s="3"/>
    </row>
    <row r="783" spans="1:7" ht="18" x14ac:dyDescent="0.2">
      <c r="A783" s="3"/>
      <c r="B783" s="3"/>
      <c r="C783" s="3"/>
      <c r="D783" s="3"/>
      <c r="E783" s="3"/>
      <c r="F783" s="3"/>
      <c r="G783" s="3"/>
    </row>
    <row r="784" spans="1:7" ht="18" x14ac:dyDescent="0.2">
      <c r="A784" s="3"/>
      <c r="B784" s="3"/>
      <c r="C784" s="3"/>
      <c r="D784" s="3"/>
      <c r="E784" s="3"/>
      <c r="F784" s="3"/>
      <c r="G784" s="3"/>
    </row>
    <row r="785" spans="1:7" ht="18" x14ac:dyDescent="0.2">
      <c r="A785" s="3"/>
      <c r="B785" s="3"/>
      <c r="C785" s="3"/>
      <c r="D785" s="3"/>
      <c r="E785" s="3"/>
      <c r="F785" s="3"/>
      <c r="G785" s="3"/>
    </row>
    <row r="786" spans="1:7" ht="18" x14ac:dyDescent="0.2">
      <c r="A786" s="3"/>
      <c r="B786" s="3"/>
      <c r="C786" s="3"/>
      <c r="D786" s="3"/>
      <c r="E786" s="3"/>
      <c r="F786" s="3"/>
      <c r="G786" s="3"/>
    </row>
    <row r="787" spans="1:7" ht="18" x14ac:dyDescent="0.2">
      <c r="A787" s="3"/>
      <c r="B787" s="3"/>
      <c r="C787" s="3"/>
      <c r="D787" s="3"/>
      <c r="E787" s="3"/>
      <c r="F787" s="3"/>
      <c r="G787" s="3"/>
    </row>
    <row r="788" spans="1:7" ht="18" x14ac:dyDescent="0.2">
      <c r="A788" s="3"/>
      <c r="B788" s="3"/>
      <c r="C788" s="3"/>
      <c r="D788" s="3"/>
      <c r="E788" s="3"/>
      <c r="F788" s="3"/>
      <c r="G788" s="3"/>
    </row>
    <row r="789" spans="1:7" ht="18" x14ac:dyDescent="0.2">
      <c r="A789" s="3"/>
      <c r="B789" s="3"/>
      <c r="C789" s="3"/>
      <c r="D789" s="3"/>
      <c r="E789" s="3"/>
      <c r="F789" s="3"/>
      <c r="G789" s="3"/>
    </row>
    <row r="790" spans="1:7" ht="18" x14ac:dyDescent="0.2">
      <c r="A790" s="3"/>
      <c r="B790" s="3"/>
      <c r="C790" s="3"/>
      <c r="D790" s="3"/>
      <c r="E790" s="3"/>
      <c r="F790" s="3"/>
      <c r="G790" s="3"/>
    </row>
    <row r="791" spans="1:7" ht="18" x14ac:dyDescent="0.2">
      <c r="A791" s="3"/>
      <c r="B791" s="3"/>
      <c r="C791" s="3"/>
      <c r="D791" s="3"/>
      <c r="E791" s="3"/>
      <c r="F791" s="3"/>
      <c r="G791" s="3"/>
    </row>
    <row r="792" spans="1:7" ht="18" x14ac:dyDescent="0.2">
      <c r="A792" s="3"/>
      <c r="B792" s="3"/>
      <c r="C792" s="3"/>
      <c r="D792" s="3"/>
      <c r="E792" s="3"/>
      <c r="F792" s="3"/>
      <c r="G792" s="3"/>
    </row>
    <row r="793" spans="1:7" ht="18" x14ac:dyDescent="0.2">
      <c r="A793" s="3"/>
      <c r="B793" s="3"/>
      <c r="C793" s="3"/>
      <c r="D793" s="3"/>
      <c r="E793" s="3"/>
      <c r="F793" s="3"/>
      <c r="G793" s="3"/>
    </row>
    <row r="794" spans="1:7" ht="18" x14ac:dyDescent="0.2">
      <c r="A794" s="3"/>
      <c r="B794" s="3"/>
      <c r="C794" s="3"/>
      <c r="D794" s="3"/>
      <c r="E794" s="3"/>
      <c r="F794" s="3"/>
      <c r="G794" s="3"/>
    </row>
    <row r="795" spans="1:7" ht="18" x14ac:dyDescent="0.2">
      <c r="A795" s="3"/>
      <c r="B795" s="3"/>
      <c r="C795" s="3"/>
      <c r="D795" s="3"/>
      <c r="E795" s="3"/>
      <c r="F795" s="3"/>
      <c r="G795" s="3"/>
    </row>
    <row r="796" spans="1:7" ht="18" x14ac:dyDescent="0.2">
      <c r="A796" s="3"/>
      <c r="B796" s="3"/>
      <c r="C796" s="3"/>
      <c r="D796" s="3"/>
      <c r="E796" s="3"/>
      <c r="F796" s="3"/>
      <c r="G796" s="3"/>
    </row>
    <row r="797" spans="1:7" ht="18" x14ac:dyDescent="0.2">
      <c r="A797" s="3"/>
      <c r="B797" s="3"/>
      <c r="C797" s="3"/>
      <c r="D797" s="3"/>
      <c r="E797" s="3"/>
      <c r="F797" s="3"/>
      <c r="G797" s="3"/>
    </row>
    <row r="798" spans="1:7" ht="18" x14ac:dyDescent="0.2">
      <c r="A798" s="3"/>
      <c r="B798" s="3"/>
      <c r="C798" s="3"/>
      <c r="D798" s="3"/>
      <c r="E798" s="3"/>
      <c r="F798" s="3"/>
      <c r="G798" s="3"/>
    </row>
    <row r="799" spans="1:7" ht="18" x14ac:dyDescent="0.2">
      <c r="A799" s="3"/>
      <c r="B799" s="3"/>
      <c r="C799" s="3"/>
      <c r="D799" s="3"/>
      <c r="E799" s="3"/>
      <c r="F799" s="3"/>
      <c r="G799" s="3"/>
    </row>
    <row r="800" spans="1:7" ht="18" x14ac:dyDescent="0.2">
      <c r="A800" s="3"/>
      <c r="B800" s="3"/>
      <c r="C800" s="3"/>
      <c r="D800" s="3"/>
      <c r="E800" s="3"/>
      <c r="F800" s="3"/>
      <c r="G800" s="3"/>
    </row>
    <row r="801" spans="1:7" ht="18" x14ac:dyDescent="0.2">
      <c r="A801" s="3"/>
      <c r="B801" s="3"/>
      <c r="C801" s="3"/>
      <c r="D801" s="3"/>
      <c r="E801" s="3"/>
      <c r="F801" s="3"/>
      <c r="G801" s="3"/>
    </row>
    <row r="802" spans="1:7" ht="18" x14ac:dyDescent="0.2">
      <c r="A802" s="3"/>
      <c r="B802" s="3"/>
      <c r="C802" s="3"/>
      <c r="D802" s="3"/>
      <c r="E802" s="3"/>
      <c r="F802" s="3"/>
      <c r="G802" s="3"/>
    </row>
    <row r="803" spans="1:7" ht="18" x14ac:dyDescent="0.2">
      <c r="A803" s="3"/>
      <c r="B803" s="3"/>
      <c r="C803" s="3"/>
      <c r="D803" s="3"/>
      <c r="E803" s="3"/>
      <c r="F803" s="3"/>
      <c r="G803" s="3"/>
    </row>
    <row r="804" spans="1:7" ht="18" x14ac:dyDescent="0.2">
      <c r="A804" s="3"/>
      <c r="B804" s="3"/>
      <c r="C804" s="3"/>
      <c r="D804" s="3"/>
      <c r="E804" s="3"/>
      <c r="F804" s="3"/>
      <c r="G804" s="3"/>
    </row>
    <row r="805" spans="1:7" ht="18" x14ac:dyDescent="0.2">
      <c r="A805" s="3"/>
      <c r="B805" s="3"/>
      <c r="C805" s="3"/>
      <c r="D805" s="3"/>
      <c r="E805" s="3"/>
      <c r="F805" s="3"/>
      <c r="G805" s="3"/>
    </row>
    <row r="806" spans="1:7" ht="18" x14ac:dyDescent="0.2">
      <c r="A806" s="3"/>
      <c r="B806" s="3"/>
      <c r="C806" s="3"/>
      <c r="D806" s="3"/>
      <c r="E806" s="3"/>
      <c r="F806" s="3"/>
      <c r="G806" s="3"/>
    </row>
    <row r="807" spans="1:7" ht="18" x14ac:dyDescent="0.2">
      <c r="A807" s="3"/>
      <c r="B807" s="3"/>
      <c r="C807" s="3"/>
      <c r="D807" s="3"/>
      <c r="E807" s="3"/>
      <c r="F807" s="3"/>
      <c r="G807" s="3"/>
    </row>
    <row r="808" spans="1:7" ht="18" x14ac:dyDescent="0.2">
      <c r="A808" s="3"/>
      <c r="B808" s="3"/>
      <c r="C808" s="3"/>
      <c r="D808" s="3"/>
      <c r="E808" s="3"/>
      <c r="F808" s="3"/>
      <c r="G808" s="3"/>
    </row>
    <row r="809" spans="1:7" ht="18" x14ac:dyDescent="0.2">
      <c r="A809" s="3"/>
      <c r="B809" s="3"/>
      <c r="C809" s="3"/>
      <c r="D809" s="3"/>
      <c r="E809" s="3"/>
      <c r="F809" s="3"/>
      <c r="G809" s="3"/>
    </row>
    <row r="810" spans="1:7" ht="18" x14ac:dyDescent="0.2">
      <c r="A810" s="3"/>
      <c r="B810" s="3"/>
      <c r="C810" s="3"/>
      <c r="D810" s="3"/>
      <c r="E810" s="3"/>
      <c r="F810" s="3"/>
      <c r="G810" s="3"/>
    </row>
    <row r="811" spans="1:7" ht="18" x14ac:dyDescent="0.2">
      <c r="A811" s="3"/>
      <c r="B811" s="3"/>
      <c r="C811" s="3"/>
      <c r="D811" s="3"/>
      <c r="E811" s="3"/>
      <c r="F811" s="3"/>
      <c r="G811" s="3"/>
    </row>
    <row r="812" spans="1:7" ht="18" x14ac:dyDescent="0.2">
      <c r="A812" s="3"/>
      <c r="B812" s="3"/>
      <c r="C812" s="3"/>
      <c r="D812" s="3"/>
      <c r="E812" s="3"/>
      <c r="F812" s="3"/>
      <c r="G812" s="3"/>
    </row>
    <row r="813" spans="1:7" ht="18" x14ac:dyDescent="0.2">
      <c r="A813" s="3"/>
      <c r="B813" s="3"/>
      <c r="C813" s="3"/>
      <c r="D813" s="3"/>
      <c r="E813" s="3"/>
      <c r="F813" s="3"/>
      <c r="G813" s="3"/>
    </row>
    <row r="814" spans="1:7" ht="18" x14ac:dyDescent="0.2">
      <c r="A814" s="3"/>
      <c r="B814" s="3"/>
      <c r="C814" s="3"/>
      <c r="D814" s="3"/>
      <c r="E814" s="3"/>
      <c r="F814" s="3"/>
      <c r="G814" s="3"/>
    </row>
    <row r="815" spans="1:7" ht="18" x14ac:dyDescent="0.2">
      <c r="A815" s="3"/>
      <c r="B815" s="3"/>
      <c r="C815" s="3"/>
      <c r="D815" s="3"/>
      <c r="E815" s="3"/>
      <c r="F815" s="3"/>
      <c r="G815" s="3"/>
    </row>
    <row r="816" spans="1:7" ht="18" x14ac:dyDescent="0.2">
      <c r="A816" s="3"/>
      <c r="B816" s="3"/>
      <c r="C816" s="3"/>
      <c r="D816" s="3"/>
      <c r="E816" s="3"/>
      <c r="F816" s="3"/>
      <c r="G816" s="3"/>
    </row>
    <row r="817" spans="1:7" ht="18" x14ac:dyDescent="0.2">
      <c r="A817" s="3"/>
      <c r="B817" s="3"/>
      <c r="C817" s="3"/>
      <c r="D817" s="3"/>
      <c r="E817" s="3"/>
      <c r="F817" s="3"/>
      <c r="G817" s="3"/>
    </row>
    <row r="818" spans="1:7" ht="18" x14ac:dyDescent="0.2">
      <c r="A818" s="3"/>
      <c r="B818" s="3"/>
      <c r="C818" s="3"/>
      <c r="D818" s="3"/>
      <c r="E818" s="3"/>
      <c r="F818" s="3"/>
      <c r="G818" s="3"/>
    </row>
    <row r="819" spans="1:7" ht="18" x14ac:dyDescent="0.2">
      <c r="A819" s="3"/>
      <c r="B819" s="3"/>
      <c r="C819" s="3"/>
      <c r="D819" s="3"/>
      <c r="E819" s="3"/>
      <c r="F819" s="3"/>
      <c r="G819" s="3"/>
    </row>
    <row r="820" spans="1:7" ht="18" x14ac:dyDescent="0.2">
      <c r="A820" s="3"/>
      <c r="B820" s="3"/>
      <c r="C820" s="3"/>
      <c r="D820" s="3"/>
      <c r="E820" s="3"/>
      <c r="F820" s="3"/>
      <c r="G820" s="3"/>
    </row>
    <row r="821" spans="1:7" ht="18" x14ac:dyDescent="0.2">
      <c r="A821" s="3"/>
      <c r="B821" s="3"/>
      <c r="C821" s="3"/>
      <c r="D821" s="3"/>
      <c r="E821" s="3"/>
      <c r="F821" s="3"/>
      <c r="G821" s="3"/>
    </row>
    <row r="822" spans="1:7" ht="18" x14ac:dyDescent="0.2">
      <c r="A822" s="3"/>
      <c r="B822" s="3"/>
      <c r="C822" s="3"/>
      <c r="D822" s="3"/>
      <c r="E822" s="3"/>
      <c r="F822" s="3"/>
      <c r="G822" s="3"/>
    </row>
    <row r="823" spans="1:7" ht="18" x14ac:dyDescent="0.2">
      <c r="A823" s="3"/>
      <c r="B823" s="3"/>
      <c r="C823" s="3"/>
      <c r="D823" s="3"/>
      <c r="E823" s="3"/>
      <c r="F823" s="3"/>
      <c r="G823" s="3"/>
    </row>
    <row r="824" spans="1:7" ht="18" x14ac:dyDescent="0.2">
      <c r="A824" s="3"/>
      <c r="B824" s="3"/>
      <c r="C824" s="3"/>
      <c r="D824" s="3"/>
      <c r="E824" s="3"/>
      <c r="F824" s="3"/>
      <c r="G824" s="3"/>
    </row>
    <row r="825" spans="1:7" ht="18" x14ac:dyDescent="0.2">
      <c r="A825" s="3"/>
      <c r="B825" s="3"/>
      <c r="C825" s="3"/>
      <c r="D825" s="3"/>
      <c r="E825" s="3"/>
      <c r="F825" s="3"/>
      <c r="G825" s="3"/>
    </row>
    <row r="826" spans="1:7" ht="18" x14ac:dyDescent="0.2">
      <c r="A826" s="3"/>
      <c r="B826" s="3"/>
      <c r="C826" s="3"/>
      <c r="D826" s="3"/>
      <c r="E826" s="3"/>
      <c r="F826" s="3"/>
      <c r="G826" s="3"/>
    </row>
    <row r="827" spans="1:7" ht="18" x14ac:dyDescent="0.2">
      <c r="A827" s="3"/>
      <c r="B827" s="3"/>
      <c r="C827" s="3"/>
      <c r="D827" s="3"/>
      <c r="E827" s="3"/>
      <c r="F827" s="3"/>
      <c r="G827" s="3"/>
    </row>
    <row r="828" spans="1:7" ht="18" x14ac:dyDescent="0.2">
      <c r="A828" s="3"/>
      <c r="B828" s="3"/>
      <c r="C828" s="3"/>
      <c r="D828" s="3"/>
      <c r="E828" s="3"/>
      <c r="F828" s="3"/>
      <c r="G828" s="3"/>
    </row>
    <row r="829" spans="1:7" ht="18" x14ac:dyDescent="0.2">
      <c r="A829" s="3"/>
      <c r="B829" s="3"/>
      <c r="C829" s="3"/>
      <c r="D829" s="3"/>
      <c r="E829" s="3"/>
      <c r="F829" s="3"/>
      <c r="G829" s="3"/>
    </row>
  </sheetData>
  <phoneticPr fontId="1" type="noConversion"/>
  <pageMargins left="0.13" right="0.12" top="0.31" bottom="0" header="0.26" footer="0.25"/>
  <pageSetup scale="68" fitToHeight="2" orientation="landscape" r:id="rId1"/>
  <headerFooter alignWithMargins="0"/>
  <rowBreaks count="1" manualBreakCount="1">
    <brk id="45" max="6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2"/>
  <sheetViews>
    <sheetView workbookViewId="0"/>
  </sheetViews>
  <sheetFormatPr baseColWidth="10" defaultColWidth="8.83203125" defaultRowHeight="13" x14ac:dyDescent="0.15"/>
  <cols>
    <col min="1" max="1" width="11.5" bestFit="1" customWidth="1"/>
    <col min="2" max="2" width="7.5" bestFit="1" customWidth="1"/>
    <col min="3" max="3" width="41.6640625" customWidth="1"/>
    <col min="4" max="4" width="40" bestFit="1" customWidth="1"/>
    <col min="5" max="5" width="8.6640625" bestFit="1" customWidth="1"/>
    <col min="6" max="6" width="11.83203125" bestFit="1" customWidth="1"/>
    <col min="7" max="7" width="10.1640625" customWidth="1"/>
  </cols>
  <sheetData>
    <row r="1" spans="1:7" ht="30" x14ac:dyDescent="0.3">
      <c r="A1" s="6" t="s">
        <v>400</v>
      </c>
      <c r="B1" s="6"/>
      <c r="C1" s="6"/>
      <c r="D1" s="6"/>
      <c r="E1" s="6"/>
      <c r="F1" s="6"/>
      <c r="G1" s="6"/>
    </row>
    <row r="2" spans="1:7" ht="20" x14ac:dyDescent="0.2">
      <c r="A2" s="24"/>
      <c r="B2" s="8"/>
      <c r="C2" s="15" t="s">
        <v>33</v>
      </c>
      <c r="D2" s="15"/>
      <c r="E2" s="15"/>
    </row>
    <row r="3" spans="1:7" ht="20" x14ac:dyDescent="0.2">
      <c r="A3" s="24"/>
      <c r="B3" s="8"/>
      <c r="C3" s="15"/>
      <c r="D3" s="15"/>
      <c r="E3" s="15"/>
    </row>
    <row r="4" spans="1:7" ht="20" x14ac:dyDescent="0.2">
      <c r="A4" s="24"/>
      <c r="B4" s="8"/>
      <c r="C4" s="15"/>
      <c r="D4" s="15"/>
      <c r="E4" s="15"/>
      <c r="F4" s="13" t="s">
        <v>32</v>
      </c>
      <c r="G4" s="13" t="s">
        <v>31</v>
      </c>
    </row>
    <row r="5" spans="1:7" ht="20" x14ac:dyDescent="0.2">
      <c r="A5" s="23" t="s">
        <v>30</v>
      </c>
      <c r="B5" s="22" t="s">
        <v>29</v>
      </c>
      <c r="C5" s="22" t="s">
        <v>28</v>
      </c>
      <c r="D5" s="22" t="s">
        <v>27</v>
      </c>
      <c r="E5" s="21" t="s">
        <v>26</v>
      </c>
      <c r="F5" s="21" t="s">
        <v>25</v>
      </c>
      <c r="G5" s="21" t="s">
        <v>25</v>
      </c>
    </row>
    <row r="6" spans="1:7" ht="20" x14ac:dyDescent="0.2">
      <c r="A6" s="15"/>
      <c r="B6" s="15"/>
      <c r="C6" s="15"/>
      <c r="D6" s="15"/>
      <c r="E6" s="15"/>
      <c r="G6" s="15"/>
    </row>
    <row r="7" spans="1:7" ht="20" x14ac:dyDescent="0.2">
      <c r="A7" s="71">
        <v>42600</v>
      </c>
      <c r="B7" s="15" t="s">
        <v>23</v>
      </c>
      <c r="C7" s="15" t="s">
        <v>362</v>
      </c>
      <c r="D7" s="15" t="s">
        <v>360</v>
      </c>
      <c r="E7" s="15"/>
      <c r="G7" s="15"/>
    </row>
    <row r="8" spans="1:7" ht="20" x14ac:dyDescent="0.2">
      <c r="A8" s="71"/>
      <c r="B8" s="15"/>
      <c r="C8" s="15" t="s">
        <v>361</v>
      </c>
      <c r="D8" s="15" t="s">
        <v>363</v>
      </c>
      <c r="E8" s="12"/>
      <c r="F8" s="15"/>
      <c r="G8" s="15"/>
    </row>
    <row r="9" spans="1:7" ht="20" x14ac:dyDescent="0.2">
      <c r="A9" s="71">
        <v>42601</v>
      </c>
      <c r="B9" s="15" t="s">
        <v>22</v>
      </c>
      <c r="C9" s="15" t="s">
        <v>73</v>
      </c>
      <c r="D9" s="15" t="s">
        <v>73</v>
      </c>
      <c r="E9" s="12"/>
      <c r="F9" s="15"/>
      <c r="G9" s="15"/>
    </row>
    <row r="10" spans="1:7" ht="20" x14ac:dyDescent="0.2">
      <c r="A10" s="71">
        <v>42602</v>
      </c>
      <c r="B10" s="15" t="s">
        <v>21</v>
      </c>
      <c r="C10" s="15" t="s">
        <v>73</v>
      </c>
      <c r="D10" s="15" t="s">
        <v>73</v>
      </c>
    </row>
    <row r="11" spans="1:7" ht="20" x14ac:dyDescent="0.2">
      <c r="C11" s="15" t="s">
        <v>73</v>
      </c>
      <c r="D11" s="15" t="s">
        <v>72</v>
      </c>
      <c r="E11" s="12" t="s">
        <v>359</v>
      </c>
      <c r="F11" s="18">
        <v>52</v>
      </c>
      <c r="G11" s="11">
        <f>+F11</f>
        <v>52</v>
      </c>
    </row>
    <row r="12" spans="1:7" ht="20" x14ac:dyDescent="0.2">
      <c r="C12" s="15" t="s">
        <v>72</v>
      </c>
      <c r="D12" s="15" t="s">
        <v>71</v>
      </c>
      <c r="E12" s="12">
        <v>0.13333333333333333</v>
      </c>
      <c r="F12" s="18">
        <v>195</v>
      </c>
      <c r="G12" s="11">
        <f t="shared" ref="G12:G17" si="0">+F12+G11</f>
        <v>247</v>
      </c>
    </row>
    <row r="13" spans="1:7" ht="20" x14ac:dyDescent="0.2">
      <c r="A13" s="71">
        <v>42603</v>
      </c>
      <c r="B13" s="15" t="s">
        <v>20</v>
      </c>
      <c r="C13" s="15" t="s">
        <v>71</v>
      </c>
      <c r="D13" s="15" t="s">
        <v>358</v>
      </c>
      <c r="E13" s="19">
        <v>4.3055555555555562E-2</v>
      </c>
      <c r="F13" s="18">
        <v>65</v>
      </c>
      <c r="G13" s="11">
        <f t="shared" si="0"/>
        <v>312</v>
      </c>
    </row>
    <row r="14" spans="1:7" ht="20" x14ac:dyDescent="0.2">
      <c r="A14" s="17">
        <v>42604</v>
      </c>
      <c r="B14" s="16" t="s">
        <v>19</v>
      </c>
      <c r="C14" s="15" t="s">
        <v>358</v>
      </c>
      <c r="D14" s="15" t="s">
        <v>70</v>
      </c>
      <c r="E14" s="19">
        <v>8.819444444444445E-2</v>
      </c>
      <c r="F14" s="18">
        <v>140</v>
      </c>
      <c r="G14" s="11">
        <f t="shared" si="0"/>
        <v>452</v>
      </c>
    </row>
    <row r="15" spans="1:7" ht="20" x14ac:dyDescent="0.2">
      <c r="C15" s="15" t="s">
        <v>70</v>
      </c>
      <c r="D15" s="15" t="s">
        <v>69</v>
      </c>
      <c r="E15" s="20">
        <v>0.1013888888888889</v>
      </c>
      <c r="F15" s="15">
        <v>136</v>
      </c>
      <c r="G15" s="11">
        <f t="shared" si="0"/>
        <v>588</v>
      </c>
    </row>
    <row r="16" spans="1:7" ht="20" x14ac:dyDescent="0.2">
      <c r="A16" s="17">
        <v>42605</v>
      </c>
      <c r="B16" s="15" t="s">
        <v>18</v>
      </c>
      <c r="C16" s="15" t="s">
        <v>69</v>
      </c>
      <c r="D16" s="15" t="s">
        <v>74</v>
      </c>
      <c r="E16" s="70" t="s">
        <v>75</v>
      </c>
      <c r="F16" s="15">
        <v>86</v>
      </c>
      <c r="G16" s="11">
        <f t="shared" si="0"/>
        <v>674</v>
      </c>
    </row>
    <row r="17" spans="1:9" ht="20" x14ac:dyDescent="0.2">
      <c r="C17" s="15" t="s">
        <v>74</v>
      </c>
      <c r="D17" s="15" t="s">
        <v>68</v>
      </c>
      <c r="E17" s="12">
        <v>5.2777777777777778E-2</v>
      </c>
      <c r="F17" s="18">
        <v>70</v>
      </c>
      <c r="G17" s="11">
        <f t="shared" si="0"/>
        <v>744</v>
      </c>
    </row>
    <row r="18" spans="1:9" ht="20" x14ac:dyDescent="0.2">
      <c r="A18" s="17">
        <v>42606</v>
      </c>
      <c r="B18" s="16" t="s">
        <v>24</v>
      </c>
      <c r="C18" s="15" t="s">
        <v>68</v>
      </c>
      <c r="D18" s="15" t="s">
        <v>68</v>
      </c>
    </row>
    <row r="19" spans="1:9" ht="20" x14ac:dyDescent="0.2">
      <c r="A19" s="17"/>
      <c r="B19" s="16"/>
      <c r="C19" s="15" t="s">
        <v>368</v>
      </c>
      <c r="D19" s="15" t="s">
        <v>369</v>
      </c>
      <c r="E19" s="12"/>
      <c r="F19" s="18"/>
      <c r="G19" s="11"/>
    </row>
    <row r="20" spans="1:9" ht="20" x14ac:dyDescent="0.2">
      <c r="A20" s="17"/>
      <c r="B20" s="16"/>
      <c r="C20" s="15" t="s">
        <v>68</v>
      </c>
      <c r="D20" s="15" t="s">
        <v>67</v>
      </c>
      <c r="E20" s="12">
        <v>4.7222222222222221E-2</v>
      </c>
      <c r="F20" s="18">
        <v>136</v>
      </c>
      <c r="G20" s="11">
        <f>+F20+G17</f>
        <v>880</v>
      </c>
    </row>
    <row r="21" spans="1:9" ht="20" x14ac:dyDescent="0.2">
      <c r="A21" s="71">
        <v>42607</v>
      </c>
      <c r="B21" s="15" t="s">
        <v>23</v>
      </c>
      <c r="C21" s="15" t="s">
        <v>67</v>
      </c>
      <c r="D21" s="15" t="s">
        <v>67</v>
      </c>
    </row>
    <row r="22" spans="1:9" ht="20" x14ac:dyDescent="0.2">
      <c r="C22" s="15" t="s">
        <v>364</v>
      </c>
      <c r="D22" s="15" t="s">
        <v>366</v>
      </c>
      <c r="E22" s="12"/>
      <c r="F22" s="18"/>
      <c r="G22" s="11"/>
    </row>
    <row r="23" spans="1:9" ht="20" x14ac:dyDescent="0.2">
      <c r="C23" s="15" t="s">
        <v>365</v>
      </c>
      <c r="D23" s="15" t="s">
        <v>367</v>
      </c>
      <c r="E23" s="12"/>
      <c r="F23" s="18"/>
      <c r="G23" s="11"/>
    </row>
    <row r="24" spans="1:9" ht="20" x14ac:dyDescent="0.2">
      <c r="E24" s="12"/>
      <c r="F24" s="15"/>
      <c r="G24" s="11"/>
    </row>
    <row r="31" spans="1:9" ht="20" x14ac:dyDescent="0.2">
      <c r="H31" s="11"/>
      <c r="I31" s="11" t="e">
        <f>+#REF!/2</f>
        <v>#REF!</v>
      </c>
    </row>
    <row r="32" spans="1:9" ht="18" x14ac:dyDescent="0.2">
      <c r="H32" s="62"/>
      <c r="I32" s="62"/>
    </row>
  </sheetData>
  <phoneticPr fontId="1" type="noConversion"/>
  <pageMargins left="0.75" right="0.75" top="1" bottom="1" header="0.5" footer="0.5"/>
  <pageSetup scale="84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E162"/>
  <sheetViews>
    <sheetView zoomScale="96" zoomScaleNormal="96" workbookViewId="0">
      <pane xSplit="1" ySplit="5" topLeftCell="B6" activePane="bottomRight" state="frozen"/>
      <selection pane="topRight" activeCell="B1" sqref="B1"/>
      <selection pane="bottomLeft" activeCell="A6" sqref="A6"/>
      <selection pane="bottomRight"/>
    </sheetView>
  </sheetViews>
  <sheetFormatPr baseColWidth="10" defaultColWidth="8.83203125" defaultRowHeight="13" x14ac:dyDescent="0.15"/>
  <cols>
    <col min="1" max="1" width="15.5" customWidth="1"/>
    <col min="2" max="2" width="12.5" customWidth="1"/>
    <col min="3" max="3" width="55.5" customWidth="1"/>
    <col min="4" max="4" width="12.5" customWidth="1"/>
    <col min="6" max="6" width="11.83203125" customWidth="1"/>
  </cols>
  <sheetData>
    <row r="1" spans="1:31" ht="25" x14ac:dyDescent="0.25">
      <c r="A1" s="26" t="s">
        <v>331</v>
      </c>
      <c r="B1" s="32"/>
      <c r="C1" s="32"/>
      <c r="D1" s="32"/>
      <c r="E1" s="32"/>
      <c r="F1" s="32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spans="1:31" ht="18" x14ac:dyDescent="0.2">
      <c r="A2" s="32"/>
      <c r="B2" s="32"/>
      <c r="C2" s="32"/>
      <c r="D2" s="32"/>
      <c r="E2" s="32"/>
      <c r="F2" s="32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</row>
    <row r="3" spans="1:31" ht="18" x14ac:dyDescent="0.2">
      <c r="A3" s="3"/>
      <c r="B3" s="3"/>
      <c r="C3" s="3"/>
      <c r="D3" s="3"/>
      <c r="E3" s="3"/>
      <c r="F3" s="27" t="s">
        <v>34</v>
      </c>
      <c r="G3" s="27" t="s">
        <v>59</v>
      </c>
      <c r="H3" s="27" t="s">
        <v>58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1:31" ht="18" x14ac:dyDescent="0.2">
      <c r="A4" s="28" t="s">
        <v>30</v>
      </c>
      <c r="B4" s="28" t="s">
        <v>12</v>
      </c>
      <c r="C4" s="28" t="s">
        <v>35</v>
      </c>
      <c r="D4" s="29" t="s">
        <v>60</v>
      </c>
      <c r="E4" s="29" t="s">
        <v>36</v>
      </c>
      <c r="F4" s="29" t="s">
        <v>37</v>
      </c>
      <c r="G4" s="29" t="s">
        <v>25</v>
      </c>
      <c r="H4" s="29" t="s">
        <v>25</v>
      </c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spans="1:31" ht="18" x14ac:dyDescent="0.2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spans="1:31" ht="18" x14ac:dyDescent="0.2">
      <c r="A6" s="30" t="s">
        <v>416</v>
      </c>
      <c r="B6" s="61">
        <v>0.88194444444444453</v>
      </c>
      <c r="C6" s="61" t="s">
        <v>417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7" spans="1:31" ht="18" x14ac:dyDescent="0.2">
      <c r="A7" s="91" t="s">
        <v>42</v>
      </c>
      <c r="B7" s="60">
        <v>0.95486111111111116</v>
      </c>
      <c r="C7" s="3" t="s">
        <v>418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</row>
    <row r="8" spans="1:31" ht="18" x14ac:dyDescent="0.2">
      <c r="B8" s="60"/>
      <c r="C8" s="3" t="s">
        <v>343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</row>
    <row r="9" spans="1:31" ht="18" x14ac:dyDescent="0.2">
      <c r="A9" s="3"/>
      <c r="B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</row>
    <row r="10" spans="1:31" ht="18" x14ac:dyDescent="0.2">
      <c r="A10" s="30" t="s">
        <v>398</v>
      </c>
      <c r="B10" s="61">
        <v>0.25</v>
      </c>
      <c r="C10" s="61" t="s">
        <v>344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</row>
    <row r="11" spans="1:31" ht="18" x14ac:dyDescent="0.2">
      <c r="A11" s="91" t="s">
        <v>399</v>
      </c>
      <c r="B11" s="60">
        <v>0.29166666666666669</v>
      </c>
      <c r="C11" s="3" t="s">
        <v>355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</row>
    <row r="12" spans="1:31" ht="18" x14ac:dyDescent="0.2">
      <c r="A12" s="91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</row>
    <row r="13" spans="1:31" ht="18" x14ac:dyDescent="0.2">
      <c r="A13" s="3"/>
      <c r="B13" s="3"/>
      <c r="C13" s="3" t="s">
        <v>343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</row>
    <row r="14" spans="1:31" ht="18" x14ac:dyDescent="0.2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</row>
    <row r="15" spans="1:31" ht="18" x14ac:dyDescent="0.2">
      <c r="A15" s="30" t="s">
        <v>332</v>
      </c>
      <c r="B15" s="61">
        <v>0.25</v>
      </c>
      <c r="C15" s="61" t="s">
        <v>344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</row>
    <row r="16" spans="1:31" ht="18" x14ac:dyDescent="0.2">
      <c r="A16" s="91" t="s">
        <v>38</v>
      </c>
      <c r="B16" s="60">
        <v>0.29166666666666669</v>
      </c>
      <c r="C16" s="3" t="s">
        <v>403</v>
      </c>
      <c r="D16" s="60">
        <v>0.95833333333333337</v>
      </c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</row>
    <row r="17" spans="1:31" ht="18" x14ac:dyDescent="0.2">
      <c r="A17" s="91"/>
      <c r="B17" s="60">
        <v>0.5</v>
      </c>
      <c r="C17" s="61" t="s">
        <v>763</v>
      </c>
      <c r="D17" s="60">
        <v>0.54166666666666663</v>
      </c>
      <c r="E17" s="3"/>
      <c r="F17" s="3">
        <v>57</v>
      </c>
      <c r="G17" s="3">
        <v>52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</row>
    <row r="18" spans="1:31" ht="18" x14ac:dyDescent="0.2">
      <c r="A18" s="91"/>
      <c r="B18" s="60">
        <v>0.60416666666666663</v>
      </c>
      <c r="C18" s="61" t="s">
        <v>408</v>
      </c>
      <c r="D18" s="61">
        <v>0.73749999999999993</v>
      </c>
      <c r="E18" s="3">
        <v>3</v>
      </c>
      <c r="F18" s="10">
        <v>12</v>
      </c>
      <c r="G18" s="3">
        <v>195</v>
      </c>
      <c r="H18" s="3">
        <f>+G17+G18</f>
        <v>247</v>
      </c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</row>
    <row r="19" spans="1:31" ht="18" x14ac:dyDescent="0.2">
      <c r="A19" s="91"/>
      <c r="B19" s="60">
        <v>0.7583333333333333</v>
      </c>
      <c r="C19" s="61" t="s">
        <v>404</v>
      </c>
      <c r="D19" s="61">
        <v>0.77083333333333337</v>
      </c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</row>
    <row r="20" spans="1:31" ht="18" x14ac:dyDescent="0.2">
      <c r="A20" s="91"/>
      <c r="B20" s="60">
        <v>0.77083333333333337</v>
      </c>
      <c r="C20" s="3" t="s">
        <v>420</v>
      </c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</row>
    <row r="21" spans="1:31" ht="18" x14ac:dyDescent="0.2">
      <c r="A21" s="3"/>
      <c r="B21" s="3"/>
      <c r="C21" s="3" t="s">
        <v>401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</row>
    <row r="22" spans="1:31" ht="18" x14ac:dyDescent="0.2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</row>
    <row r="23" spans="1:31" ht="18" x14ac:dyDescent="0.2">
      <c r="A23" s="30" t="s">
        <v>334</v>
      </c>
      <c r="B23" s="61">
        <v>0.25</v>
      </c>
      <c r="C23" s="61" t="s">
        <v>352</v>
      </c>
      <c r="D23" s="61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</row>
    <row r="24" spans="1:31" ht="18" x14ac:dyDescent="0.2">
      <c r="A24" s="91" t="s">
        <v>43</v>
      </c>
      <c r="B24" s="61">
        <v>0.375</v>
      </c>
      <c r="C24" s="61" t="s">
        <v>402</v>
      </c>
      <c r="D24" s="61">
        <v>0.5</v>
      </c>
      <c r="E24" s="3"/>
      <c r="F24" s="10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</row>
    <row r="25" spans="1:31" ht="18" x14ac:dyDescent="0.2">
      <c r="A25" s="3"/>
      <c r="B25" s="61">
        <v>0.55208333333333337</v>
      </c>
      <c r="C25" s="3" t="s">
        <v>405</v>
      </c>
      <c r="D25" s="60">
        <v>0.67708333333333337</v>
      </c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</row>
    <row r="26" spans="1:31" ht="18" x14ac:dyDescent="0.2">
      <c r="A26" s="3"/>
      <c r="B26" s="61">
        <v>0.67708333333333337</v>
      </c>
      <c r="C26" s="61" t="s">
        <v>350</v>
      </c>
      <c r="D26" s="60">
        <v>0.71875</v>
      </c>
      <c r="E26" s="3">
        <v>1</v>
      </c>
      <c r="F26" s="3">
        <v>2</v>
      </c>
      <c r="G26" s="31">
        <v>64.7</v>
      </c>
      <c r="H26" s="31">
        <f>+G26</f>
        <v>64.7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</row>
    <row r="27" spans="1:31" ht="18" x14ac:dyDescent="0.2">
      <c r="A27" s="3"/>
      <c r="B27" s="3"/>
      <c r="C27" s="61" t="s">
        <v>406</v>
      </c>
      <c r="D27" s="61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</row>
    <row r="28" spans="1:31" ht="18" x14ac:dyDescent="0.2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</row>
    <row r="29" spans="1:31" ht="18" x14ac:dyDescent="0.2">
      <c r="A29" s="30" t="s">
        <v>337</v>
      </c>
      <c r="B29" s="61">
        <v>0.25</v>
      </c>
      <c r="C29" s="61" t="s">
        <v>407</v>
      </c>
      <c r="D29" s="61">
        <v>0.29166666666666669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</row>
    <row r="30" spans="1:31" ht="18" x14ac:dyDescent="0.2">
      <c r="A30" s="91" t="s">
        <v>39</v>
      </c>
      <c r="B30" s="61">
        <v>0.41666666666666669</v>
      </c>
      <c r="C30" s="61" t="s">
        <v>349</v>
      </c>
      <c r="D30" s="61">
        <v>0.5</v>
      </c>
      <c r="E30" s="3">
        <v>2</v>
      </c>
      <c r="F30" s="3">
        <v>7</v>
      </c>
      <c r="G30" s="3">
        <v>140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</row>
    <row r="31" spans="1:31" ht="18" x14ac:dyDescent="0.2">
      <c r="A31" s="91"/>
      <c r="B31" s="61">
        <v>0.54166666666666663</v>
      </c>
      <c r="C31" s="61" t="s">
        <v>410</v>
      </c>
      <c r="D31" s="61">
        <v>0.58333333333333337</v>
      </c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</row>
    <row r="32" spans="1:31" ht="18" x14ac:dyDescent="0.2">
      <c r="A32" s="3"/>
      <c r="B32" s="61">
        <v>0.58333333333333337</v>
      </c>
      <c r="C32" s="3" t="s">
        <v>339</v>
      </c>
      <c r="D32" s="61">
        <v>0.6875</v>
      </c>
      <c r="E32" s="3">
        <v>2</v>
      </c>
      <c r="F32" s="3">
        <v>26</v>
      </c>
      <c r="G32" s="3">
        <v>136</v>
      </c>
      <c r="H32" s="31">
        <f>+G30+G32</f>
        <v>276</v>
      </c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</row>
    <row r="33" spans="1:31" ht="18" x14ac:dyDescent="0.2">
      <c r="A33" s="3"/>
      <c r="B33" s="61">
        <v>0.6875</v>
      </c>
      <c r="C33" s="61" t="s">
        <v>409</v>
      </c>
      <c r="D33" s="60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</row>
    <row r="34" spans="1:31" ht="18" x14ac:dyDescent="0.2">
      <c r="A34" s="3"/>
      <c r="B34" s="61"/>
      <c r="D34" s="61"/>
      <c r="E34" s="31"/>
      <c r="F34" s="31"/>
      <c r="G34" s="31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</row>
    <row r="35" spans="1:31" ht="18" x14ac:dyDescent="0.2">
      <c r="A35" s="3" t="s">
        <v>340</v>
      </c>
      <c r="B35" s="61">
        <v>0.25</v>
      </c>
      <c r="C35" s="61" t="s">
        <v>351</v>
      </c>
      <c r="D35" s="60">
        <v>0.29166666666666669</v>
      </c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</row>
    <row r="36" spans="1:31" ht="18" x14ac:dyDescent="0.2">
      <c r="A36" s="91" t="s">
        <v>40</v>
      </c>
      <c r="B36" s="60">
        <v>0.375</v>
      </c>
      <c r="C36" s="61" t="s">
        <v>411</v>
      </c>
      <c r="D36" s="60">
        <v>0.4375</v>
      </c>
      <c r="E36" s="3">
        <v>1</v>
      </c>
      <c r="F36" s="3">
        <v>36</v>
      </c>
      <c r="G36" s="3">
        <v>86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</row>
    <row r="37" spans="1:31" ht="18" x14ac:dyDescent="0.2">
      <c r="A37" s="92" t="s">
        <v>356</v>
      </c>
      <c r="B37" s="61">
        <v>0.47916666666666669</v>
      </c>
      <c r="C37" s="61" t="s">
        <v>338</v>
      </c>
      <c r="D37" s="61">
        <v>0.6875</v>
      </c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</row>
    <row r="38" spans="1:31" ht="18" x14ac:dyDescent="0.2">
      <c r="A38" s="93" t="s">
        <v>357</v>
      </c>
      <c r="B38" s="61">
        <v>0.70833333333333337</v>
      </c>
      <c r="C38" s="61" t="s">
        <v>412</v>
      </c>
      <c r="D38" s="60">
        <v>0.75</v>
      </c>
      <c r="E38" s="3">
        <v>1</v>
      </c>
      <c r="F38" s="3">
        <v>16</v>
      </c>
      <c r="G38" s="3">
        <v>70</v>
      </c>
      <c r="H38" s="3">
        <f>+G38+G36</f>
        <v>156</v>
      </c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</row>
    <row r="39" spans="1:31" ht="18" x14ac:dyDescent="0.2">
      <c r="A39" s="93"/>
      <c r="B39" s="61">
        <v>0.77083333333333337</v>
      </c>
      <c r="C39" s="61" t="s">
        <v>1031</v>
      </c>
      <c r="D39" s="60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</row>
    <row r="40" spans="1:31" ht="18" x14ac:dyDescent="0.2">
      <c r="A40" s="91"/>
      <c r="B40" s="60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</row>
    <row r="41" spans="1:31" ht="18" x14ac:dyDescent="0.2">
      <c r="A41" s="3" t="s">
        <v>341</v>
      </c>
      <c r="B41" s="61">
        <v>0.25</v>
      </c>
      <c r="C41" s="3" t="s">
        <v>414</v>
      </c>
      <c r="D41" s="60">
        <v>0.29166666666666669</v>
      </c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</row>
    <row r="42" spans="1:31" ht="18" x14ac:dyDescent="0.2">
      <c r="A42" s="91" t="s">
        <v>41</v>
      </c>
      <c r="B42" s="61">
        <v>0.375</v>
      </c>
      <c r="C42" s="61" t="s">
        <v>419</v>
      </c>
      <c r="D42" s="60">
        <v>0.47916666666666669</v>
      </c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</row>
    <row r="43" spans="1:31" ht="18" x14ac:dyDescent="0.2">
      <c r="A43" s="91"/>
      <c r="B43" s="61"/>
      <c r="C43" s="3" t="s">
        <v>335</v>
      </c>
      <c r="D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</row>
    <row r="44" spans="1:31" ht="18" x14ac:dyDescent="0.2">
      <c r="A44" s="3"/>
      <c r="B44" s="61"/>
      <c r="C44" s="3" t="s">
        <v>336</v>
      </c>
      <c r="D44" s="61"/>
      <c r="E44" s="3"/>
      <c r="F44" s="3">
        <v>36</v>
      </c>
      <c r="G44" s="31">
        <v>31</v>
      </c>
      <c r="H44" s="31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</row>
    <row r="45" spans="1:31" ht="18" x14ac:dyDescent="0.2">
      <c r="A45" s="3"/>
      <c r="B45" s="61">
        <v>0.66666666666666663</v>
      </c>
      <c r="C45" s="61" t="s">
        <v>413</v>
      </c>
      <c r="D45" s="61">
        <v>0.75347222222222221</v>
      </c>
      <c r="E45" s="3">
        <v>2</v>
      </c>
      <c r="F45" s="3">
        <v>5</v>
      </c>
      <c r="G45" s="31">
        <v>133</v>
      </c>
      <c r="H45" s="31">
        <f>+G45+G44</f>
        <v>164</v>
      </c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</row>
    <row r="46" spans="1:31" ht="18" x14ac:dyDescent="0.2">
      <c r="A46" s="3"/>
      <c r="B46" s="3"/>
      <c r="C46" s="3"/>
      <c r="D46" s="61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</row>
    <row r="47" spans="1:31" ht="18" x14ac:dyDescent="0.2">
      <c r="A47" s="3" t="s">
        <v>342</v>
      </c>
      <c r="B47" s="61">
        <v>0.25</v>
      </c>
      <c r="C47" s="3" t="s">
        <v>415</v>
      </c>
      <c r="D47" s="61">
        <v>0.29166666666666669</v>
      </c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</row>
    <row r="48" spans="1:31" ht="18" x14ac:dyDescent="0.2">
      <c r="A48" s="91" t="s">
        <v>42</v>
      </c>
      <c r="B48" s="60">
        <v>0.54166666666666663</v>
      </c>
      <c r="C48" s="3" t="s">
        <v>333</v>
      </c>
      <c r="D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</row>
    <row r="49" spans="1:31" ht="18" x14ac:dyDescent="0.2">
      <c r="A49" s="3"/>
      <c r="B49" s="61">
        <v>0.65625</v>
      </c>
      <c r="C49" s="61" t="s">
        <v>353</v>
      </c>
      <c r="D49" s="61">
        <v>0.76041666666666663</v>
      </c>
      <c r="E49" s="3" t="s">
        <v>354</v>
      </c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</row>
    <row r="50" spans="1:31" ht="18" x14ac:dyDescent="0.2">
      <c r="A50" s="3"/>
      <c r="B50" s="10"/>
      <c r="C50" s="61"/>
      <c r="D50" s="61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</row>
    <row r="51" spans="1:31" ht="18" x14ac:dyDescent="0.2">
      <c r="A51" s="63"/>
      <c r="B51" s="3"/>
      <c r="C51" s="3"/>
      <c r="D51" s="61"/>
      <c r="E51" s="31">
        <f>SUM(E10:E45)</f>
        <v>12</v>
      </c>
      <c r="F51" s="31">
        <f>SUM(F10:F45)</f>
        <v>197</v>
      </c>
      <c r="G51" s="31">
        <f>SUM(G5:G50)</f>
        <v>907.7</v>
      </c>
      <c r="H51" s="31">
        <f>SUM(H5:H50)</f>
        <v>907.7</v>
      </c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</row>
    <row r="52" spans="1:31" ht="18" x14ac:dyDescent="0.2">
      <c r="A52" s="3"/>
      <c r="B52" s="3"/>
      <c r="C52" s="3"/>
      <c r="D52" s="61"/>
      <c r="E52" s="27" t="s">
        <v>36</v>
      </c>
      <c r="F52" s="27" t="s">
        <v>37</v>
      </c>
      <c r="G52" s="27" t="s">
        <v>25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</row>
    <row r="53" spans="1:31" ht="18" x14ac:dyDescent="0.2">
      <c r="A53" s="3"/>
      <c r="B53" s="3"/>
      <c r="C53" s="3"/>
      <c r="D53" s="3"/>
      <c r="E53" s="3" t="s">
        <v>421</v>
      </c>
      <c r="F53" s="3" t="s">
        <v>422</v>
      </c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</row>
    <row r="54" spans="1:31" ht="18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</row>
    <row r="55" spans="1:31" ht="18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</row>
    <row r="56" spans="1:31" ht="18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</row>
    <row r="57" spans="1:31" ht="18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</row>
    <row r="58" spans="1:31" ht="18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</row>
    <row r="59" spans="1:31" ht="18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</row>
    <row r="60" spans="1:31" ht="18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</row>
    <row r="61" spans="1:31" ht="18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</row>
    <row r="62" spans="1:31" ht="18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</row>
    <row r="63" spans="1:31" ht="18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</row>
    <row r="64" spans="1:31" ht="18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</row>
    <row r="65" spans="1:31" ht="18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</row>
    <row r="66" spans="1:31" ht="18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</row>
    <row r="67" spans="1:31" ht="18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</row>
    <row r="68" spans="1:31" ht="18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</row>
    <row r="69" spans="1:31" ht="18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</row>
    <row r="70" spans="1:31" ht="18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</row>
    <row r="71" spans="1:31" ht="18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</row>
    <row r="72" spans="1:31" ht="18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</row>
    <row r="73" spans="1:31" ht="18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</row>
    <row r="74" spans="1:31" ht="18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</row>
    <row r="75" spans="1:31" ht="18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</row>
    <row r="76" spans="1:31" ht="18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</row>
    <row r="77" spans="1:31" ht="18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</row>
    <row r="78" spans="1:31" ht="18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</row>
    <row r="79" spans="1:31" ht="18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</row>
    <row r="80" spans="1:31" ht="18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</row>
    <row r="81" spans="1:31" ht="18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</row>
    <row r="82" spans="1:31" ht="18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</row>
    <row r="83" spans="1:31" ht="18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</row>
    <row r="84" spans="1:31" ht="18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</row>
    <row r="85" spans="1:31" ht="18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</row>
    <row r="86" spans="1:31" ht="18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</row>
    <row r="87" spans="1:31" ht="18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</row>
    <row r="88" spans="1:31" ht="18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</row>
    <row r="89" spans="1:31" ht="18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</row>
    <row r="90" spans="1:31" ht="18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</row>
    <row r="91" spans="1:31" ht="18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</row>
    <row r="92" spans="1:31" ht="18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</row>
    <row r="93" spans="1:31" ht="18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</row>
    <row r="94" spans="1:31" ht="18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</row>
    <row r="95" spans="1:31" ht="18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</row>
    <row r="96" spans="1:31" ht="18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</row>
    <row r="97" spans="1:31" ht="18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</row>
    <row r="98" spans="1:31" ht="18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</row>
    <row r="99" spans="1:31" ht="18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</row>
    <row r="100" spans="1:31" ht="18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</row>
    <row r="101" spans="1:31" ht="18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</row>
    <row r="102" spans="1:31" ht="18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</row>
    <row r="103" spans="1:31" ht="18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</row>
    <row r="104" spans="1:31" ht="18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</row>
    <row r="105" spans="1:31" ht="18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</row>
    <row r="106" spans="1:31" ht="18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</row>
    <row r="107" spans="1:31" ht="18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</row>
    <row r="108" spans="1:31" ht="18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</row>
    <row r="109" spans="1:31" ht="18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</row>
    <row r="110" spans="1:31" ht="18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</row>
    <row r="111" spans="1:31" ht="18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</row>
    <row r="112" spans="1:31" ht="18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</row>
    <row r="113" spans="1:31" ht="18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</row>
    <row r="114" spans="1:31" ht="18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</row>
    <row r="115" spans="1:31" ht="18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</row>
    <row r="116" spans="1:31" ht="18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</row>
    <row r="117" spans="1:31" ht="18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</row>
    <row r="118" spans="1:31" ht="18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</row>
    <row r="119" spans="1:31" ht="18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</row>
    <row r="120" spans="1:31" ht="18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</row>
    <row r="121" spans="1:31" ht="18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</row>
    <row r="122" spans="1:31" ht="18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</row>
    <row r="123" spans="1:31" ht="18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</row>
    <row r="124" spans="1:31" ht="18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</row>
    <row r="125" spans="1:31" ht="18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</row>
    <row r="126" spans="1:31" ht="18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</row>
    <row r="127" spans="1:31" ht="18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</row>
    <row r="128" spans="1:31" ht="18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</row>
    <row r="129" spans="1:31" ht="18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</row>
    <row r="130" spans="1:31" ht="18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</row>
    <row r="131" spans="1:31" ht="18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</row>
    <row r="132" spans="1:31" ht="18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</row>
    <row r="133" spans="1:31" ht="18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</row>
    <row r="134" spans="1:31" ht="18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</row>
    <row r="135" spans="1:31" ht="18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</row>
    <row r="136" spans="1:31" ht="18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</row>
    <row r="137" spans="1:31" ht="18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</row>
    <row r="138" spans="1:31" ht="18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</row>
    <row r="139" spans="1:31" ht="18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</row>
    <row r="140" spans="1:31" ht="18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</row>
    <row r="141" spans="1:31" ht="18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</row>
    <row r="142" spans="1:31" ht="18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</row>
    <row r="143" spans="1:31" ht="18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</row>
    <row r="144" spans="1:31" ht="18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</row>
    <row r="145" spans="1:31" ht="18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</row>
    <row r="146" spans="1:31" ht="18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</row>
    <row r="147" spans="1:31" ht="18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</row>
    <row r="148" spans="1:31" ht="18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</row>
    <row r="149" spans="1:31" ht="18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</row>
    <row r="150" spans="1:31" ht="18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</row>
    <row r="151" spans="1:31" ht="18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</row>
    <row r="152" spans="1:31" ht="18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</row>
    <row r="153" spans="1:31" ht="18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</row>
    <row r="154" spans="1:31" ht="18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</row>
    <row r="155" spans="1:31" ht="18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</row>
    <row r="156" spans="1:31" ht="18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</row>
    <row r="157" spans="1:31" ht="18" x14ac:dyDescent="0.2">
      <c r="E157" s="3"/>
    </row>
    <row r="158" spans="1:31" ht="18" x14ac:dyDescent="0.2">
      <c r="E158" s="3"/>
    </row>
    <row r="159" spans="1:31" ht="18" x14ac:dyDescent="0.2">
      <c r="E159" s="3"/>
    </row>
    <row r="160" spans="1:31" ht="18" x14ac:dyDescent="0.2">
      <c r="E160" s="3"/>
    </row>
    <row r="161" spans="5:5" ht="18" x14ac:dyDescent="0.2">
      <c r="E161" s="3"/>
    </row>
    <row r="162" spans="5:5" ht="18" x14ac:dyDescent="0.2">
      <c r="E162" s="3"/>
    </row>
  </sheetData>
  <phoneticPr fontId="1" type="noConversion"/>
  <pageMargins left="0.75" right="0.75" top="1" bottom="1" header="0.5" footer="0.5"/>
  <pageSetup scale="67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7"/>
  <sheetViews>
    <sheetView workbookViewId="0"/>
  </sheetViews>
  <sheetFormatPr baseColWidth="10" defaultColWidth="8.83203125" defaultRowHeight="13" x14ac:dyDescent="0.15"/>
  <cols>
    <col min="1" max="1" width="11.83203125" customWidth="1"/>
    <col min="2" max="2" width="7.83203125" customWidth="1"/>
    <col min="3" max="4" width="30.1640625" customWidth="1"/>
    <col min="5" max="5" width="29" customWidth="1"/>
    <col min="6" max="6" width="33.83203125" customWidth="1"/>
    <col min="7" max="7" width="21.83203125" customWidth="1"/>
    <col min="8" max="8" width="18.6640625" customWidth="1"/>
    <col min="9" max="9" width="15.1640625" customWidth="1"/>
    <col min="10" max="10" width="29.6640625" customWidth="1"/>
  </cols>
  <sheetData>
    <row r="1" spans="1:10" ht="28" x14ac:dyDescent="0.3">
      <c r="A1" s="25" t="s">
        <v>395</v>
      </c>
      <c r="B1" s="8"/>
      <c r="C1" s="8"/>
      <c r="D1" s="8"/>
      <c r="E1" s="8"/>
      <c r="F1" s="8"/>
    </row>
    <row r="2" spans="1:10" ht="20" x14ac:dyDescent="0.2">
      <c r="A2" s="24"/>
      <c r="B2" s="8"/>
      <c r="C2" s="15" t="s">
        <v>33</v>
      </c>
      <c r="D2" s="15"/>
      <c r="E2" s="15"/>
      <c r="F2" s="15"/>
      <c r="J2" s="89" t="s">
        <v>381</v>
      </c>
    </row>
    <row r="3" spans="1:10" ht="18" x14ac:dyDescent="0.2">
      <c r="A3" s="32"/>
      <c r="B3" s="33"/>
      <c r="C3" s="3"/>
      <c r="D3" s="3"/>
      <c r="E3" s="3"/>
      <c r="F3" s="3"/>
      <c r="G3" s="3"/>
      <c r="H3" s="3"/>
      <c r="I3" s="3"/>
      <c r="J3" s="89" t="s">
        <v>378</v>
      </c>
    </row>
    <row r="4" spans="1:10" ht="18" x14ac:dyDescent="0.2">
      <c r="A4" s="34" t="s">
        <v>30</v>
      </c>
      <c r="B4" s="4" t="s">
        <v>29</v>
      </c>
      <c r="C4" s="4" t="s">
        <v>28</v>
      </c>
      <c r="D4" s="4" t="s">
        <v>27</v>
      </c>
      <c r="E4" s="4" t="s">
        <v>44</v>
      </c>
      <c r="F4" s="28" t="s">
        <v>45</v>
      </c>
      <c r="G4" s="28" t="s">
        <v>46</v>
      </c>
      <c r="H4" s="29" t="s">
        <v>47</v>
      </c>
      <c r="I4" s="29" t="s">
        <v>48</v>
      </c>
      <c r="J4" s="28" t="s">
        <v>379</v>
      </c>
    </row>
    <row r="5" spans="1:10" ht="11" customHeight="1" x14ac:dyDescent="0.2">
      <c r="A5" s="15"/>
      <c r="B5" s="15"/>
      <c r="C5" s="15"/>
      <c r="D5" s="15"/>
      <c r="E5" s="15"/>
      <c r="F5" s="15"/>
    </row>
    <row r="6" spans="1:10" ht="20" x14ac:dyDescent="0.2">
      <c r="A6" s="17">
        <v>42600</v>
      </c>
      <c r="B6" s="15" t="s">
        <v>23</v>
      </c>
      <c r="C6" s="15" t="s">
        <v>73</v>
      </c>
      <c r="D6" s="15" t="s">
        <v>73</v>
      </c>
      <c r="E6" s="20" t="s">
        <v>375</v>
      </c>
      <c r="F6" s="35" t="s">
        <v>383</v>
      </c>
      <c r="G6" s="15" t="s">
        <v>384</v>
      </c>
      <c r="H6" s="13">
        <v>96308026</v>
      </c>
      <c r="I6" s="35">
        <f>437.56/2</f>
        <v>218.78</v>
      </c>
      <c r="J6" s="15" t="s">
        <v>380</v>
      </c>
    </row>
    <row r="7" spans="1:10" ht="20" x14ac:dyDescent="0.2">
      <c r="A7" s="17">
        <v>42601</v>
      </c>
      <c r="B7" s="15" t="s">
        <v>22</v>
      </c>
      <c r="C7" s="15" t="s">
        <v>73</v>
      </c>
      <c r="D7" s="15" t="s">
        <v>73</v>
      </c>
      <c r="E7" s="15" t="s">
        <v>375</v>
      </c>
      <c r="F7" s="35" t="s">
        <v>383</v>
      </c>
      <c r="G7" s="15" t="s">
        <v>384</v>
      </c>
      <c r="H7" s="13">
        <v>96308026</v>
      </c>
      <c r="I7" s="35">
        <f>437.56/2</f>
        <v>218.78</v>
      </c>
      <c r="J7" s="15" t="s">
        <v>380</v>
      </c>
    </row>
    <row r="8" spans="1:10" ht="20" x14ac:dyDescent="0.2">
      <c r="A8" s="17">
        <v>42602</v>
      </c>
      <c r="B8" s="15" t="s">
        <v>21</v>
      </c>
      <c r="C8" s="15" t="s">
        <v>73</v>
      </c>
      <c r="D8" s="15" t="s">
        <v>370</v>
      </c>
      <c r="E8" s="15" t="s">
        <v>206</v>
      </c>
      <c r="F8" s="35" t="s">
        <v>385</v>
      </c>
      <c r="G8" s="20" t="s">
        <v>386</v>
      </c>
      <c r="H8" s="59">
        <v>81373647</v>
      </c>
      <c r="I8" s="35">
        <v>224.4</v>
      </c>
      <c r="J8" s="15" t="s">
        <v>380</v>
      </c>
    </row>
    <row r="9" spans="1:10" ht="20" x14ac:dyDescent="0.2">
      <c r="A9" s="17">
        <v>42603</v>
      </c>
      <c r="B9" s="15" t="s">
        <v>20</v>
      </c>
      <c r="C9" s="15" t="s">
        <v>370</v>
      </c>
      <c r="D9" s="15" t="s">
        <v>358</v>
      </c>
      <c r="E9" s="15" t="s">
        <v>376</v>
      </c>
      <c r="F9" s="35" t="s">
        <v>387</v>
      </c>
      <c r="G9" s="20" t="s">
        <v>388</v>
      </c>
      <c r="H9" s="59">
        <v>31575</v>
      </c>
      <c r="I9" s="35">
        <v>132.29</v>
      </c>
      <c r="J9" s="15" t="s">
        <v>380</v>
      </c>
    </row>
    <row r="10" spans="1:10" ht="20" x14ac:dyDescent="0.2">
      <c r="A10" s="17">
        <v>42604</v>
      </c>
      <c r="B10" s="16" t="s">
        <v>19</v>
      </c>
      <c r="C10" s="15" t="s">
        <v>358</v>
      </c>
      <c r="D10" s="15" t="s">
        <v>69</v>
      </c>
      <c r="E10" s="15" t="s">
        <v>371</v>
      </c>
      <c r="F10" s="35" t="s">
        <v>389</v>
      </c>
      <c r="G10" s="20" t="s">
        <v>390</v>
      </c>
      <c r="H10" s="59">
        <v>33320</v>
      </c>
      <c r="I10" s="35">
        <f>135*1.13517</f>
        <v>153.24795</v>
      </c>
      <c r="J10" s="15" t="s">
        <v>382</v>
      </c>
    </row>
    <row r="11" spans="1:10" ht="20" x14ac:dyDescent="0.2">
      <c r="A11" s="17">
        <v>42605</v>
      </c>
      <c r="B11" s="15" t="s">
        <v>18</v>
      </c>
      <c r="C11" s="15" t="s">
        <v>69</v>
      </c>
      <c r="D11" s="15" t="s">
        <v>68</v>
      </c>
      <c r="E11" s="15" t="s">
        <v>377</v>
      </c>
      <c r="F11" s="35" t="s">
        <v>391</v>
      </c>
      <c r="G11" s="20" t="s">
        <v>392</v>
      </c>
      <c r="H11" s="13">
        <v>61959461</v>
      </c>
      <c r="I11" s="35">
        <f>108*1.13517</f>
        <v>122.59836</v>
      </c>
      <c r="J11" s="15" t="s">
        <v>382</v>
      </c>
    </row>
    <row r="12" spans="1:10" ht="20" x14ac:dyDescent="0.2">
      <c r="A12" s="17">
        <v>42606</v>
      </c>
      <c r="B12" s="16" t="s">
        <v>24</v>
      </c>
      <c r="C12" s="15" t="s">
        <v>68</v>
      </c>
      <c r="D12" s="15" t="s">
        <v>67</v>
      </c>
      <c r="E12" s="15" t="s">
        <v>206</v>
      </c>
      <c r="F12" s="35" t="s">
        <v>393</v>
      </c>
      <c r="G12" s="20" t="s">
        <v>394</v>
      </c>
      <c r="H12" s="13">
        <v>81709937</v>
      </c>
      <c r="I12" s="35">
        <v>161.19999999999999</v>
      </c>
      <c r="J12" s="15" t="s">
        <v>380</v>
      </c>
    </row>
    <row r="13" spans="1:10" ht="20" x14ac:dyDescent="0.2">
      <c r="A13" s="17">
        <v>42607</v>
      </c>
      <c r="B13" s="15" t="s">
        <v>23</v>
      </c>
      <c r="C13" s="15" t="s">
        <v>67</v>
      </c>
      <c r="D13" s="15" t="s">
        <v>17</v>
      </c>
      <c r="E13" s="37" t="s">
        <v>49</v>
      </c>
      <c r="F13" s="35" t="s">
        <v>50</v>
      </c>
      <c r="G13" s="15" t="s">
        <v>57</v>
      </c>
      <c r="H13" s="13" t="s">
        <v>51</v>
      </c>
      <c r="I13" s="56" t="s">
        <v>52</v>
      </c>
      <c r="J13" s="15" t="s">
        <v>396</v>
      </c>
    </row>
    <row r="15" spans="1:10" ht="20" x14ac:dyDescent="0.2">
      <c r="A15" s="38">
        <f>COUNT(A6:A12)</f>
        <v>7</v>
      </c>
      <c r="B15" s="38" t="s">
        <v>372</v>
      </c>
      <c r="D15" s="13"/>
      <c r="E15" s="39"/>
      <c r="F15" s="40"/>
      <c r="G15" s="15"/>
      <c r="H15" s="27" t="s">
        <v>31</v>
      </c>
      <c r="I15" s="35">
        <f>SUM(I6:I12)</f>
        <v>1231.2963099999999</v>
      </c>
      <c r="J15" s="14"/>
    </row>
    <row r="16" spans="1:10" ht="20" x14ac:dyDescent="0.2">
      <c r="D16" s="36"/>
      <c r="E16" s="36"/>
      <c r="F16" s="35"/>
      <c r="H16" s="14"/>
      <c r="I16" s="35"/>
      <c r="J16" s="14"/>
    </row>
    <row r="17" spans="8:10" ht="20" x14ac:dyDescent="0.2">
      <c r="H17" s="27" t="s">
        <v>54</v>
      </c>
      <c r="I17" s="35">
        <f>AVERAGE(I6:I12)</f>
        <v>175.89947285714285</v>
      </c>
      <c r="J17" s="14"/>
    </row>
  </sheetData>
  <phoneticPr fontId="1" type="noConversion"/>
  <pageMargins left="0.25" right="0" top="1" bottom="1" header="0.5" footer="0.5"/>
  <pageSetup scale="60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Q22"/>
  <sheetViews>
    <sheetView workbookViewId="0"/>
  </sheetViews>
  <sheetFormatPr baseColWidth="10" defaultColWidth="8.83203125" defaultRowHeight="13" x14ac:dyDescent="0.15"/>
  <cols>
    <col min="1" max="1" width="4.83203125" bestFit="1" customWidth="1"/>
    <col min="2" max="2" width="11.1640625" customWidth="1"/>
    <col min="3" max="3" width="10.5" bestFit="1" customWidth="1"/>
    <col min="4" max="4" width="29.5" customWidth="1"/>
    <col min="5" max="5" width="28.5" customWidth="1"/>
    <col min="6" max="6" width="28" customWidth="1"/>
    <col min="7" max="7" width="16" customWidth="1"/>
    <col min="8" max="8" width="14.83203125" customWidth="1"/>
    <col min="9" max="9" width="12.6640625" customWidth="1"/>
    <col min="10" max="10" width="17.1640625" customWidth="1"/>
    <col min="11" max="11" width="18.83203125" customWidth="1"/>
    <col min="12" max="13" width="13.5" customWidth="1"/>
    <col min="14" max="14" width="15.1640625" customWidth="1"/>
    <col min="15" max="15" width="15" customWidth="1"/>
    <col min="16" max="17" width="9.1640625" bestFit="1" customWidth="1"/>
  </cols>
  <sheetData>
    <row r="1" spans="1:17" ht="33" x14ac:dyDescent="0.35">
      <c r="A1" s="41" t="s">
        <v>397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</row>
    <row r="2" spans="1:17" ht="30" x14ac:dyDescent="0.3">
      <c r="A2" s="43"/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</row>
    <row r="3" spans="1:17" ht="30" x14ac:dyDescent="0.3">
      <c r="A3" s="43"/>
      <c r="B3" s="43"/>
      <c r="C3" s="43"/>
      <c r="D3" s="43"/>
      <c r="E3" s="43"/>
      <c r="F3" s="43"/>
      <c r="G3" s="44"/>
      <c r="H3" s="44"/>
      <c r="I3" s="44"/>
      <c r="J3" s="44"/>
      <c r="K3" s="44"/>
      <c r="L3" s="45"/>
      <c r="M3" s="44"/>
      <c r="N3" s="44"/>
    </row>
    <row r="4" spans="1:17" ht="20" x14ac:dyDescent="0.2">
      <c r="A4" s="44"/>
      <c r="B4" s="46"/>
      <c r="C4" s="47"/>
      <c r="D4" s="48" t="s">
        <v>33</v>
      </c>
      <c r="E4" s="48"/>
      <c r="F4" s="48"/>
      <c r="G4" s="48"/>
      <c r="H4" s="48"/>
      <c r="I4" s="44"/>
      <c r="M4" s="44"/>
      <c r="N4" s="49"/>
    </row>
    <row r="5" spans="1:17" ht="20" x14ac:dyDescent="0.2">
      <c r="A5" s="44"/>
      <c r="B5" s="46"/>
      <c r="C5" s="47"/>
      <c r="D5" s="48"/>
      <c r="E5" s="48"/>
      <c r="F5" s="48"/>
      <c r="G5" s="48"/>
      <c r="H5" s="48"/>
      <c r="I5" s="13" t="s">
        <v>1035</v>
      </c>
      <c r="J5" s="50"/>
      <c r="M5" s="57" t="s">
        <v>56</v>
      </c>
    </row>
    <row r="6" spans="1:17" ht="20" x14ac:dyDescent="0.2">
      <c r="A6" s="44"/>
      <c r="B6" s="46"/>
      <c r="C6" s="47"/>
      <c r="D6" s="48"/>
      <c r="E6" s="48"/>
      <c r="F6" s="48"/>
      <c r="G6" s="48"/>
      <c r="H6" s="48"/>
      <c r="I6" s="57" t="s">
        <v>62</v>
      </c>
      <c r="J6" s="49"/>
      <c r="K6" s="57" t="s">
        <v>1032</v>
      </c>
      <c r="L6" s="13" t="s">
        <v>1033</v>
      </c>
      <c r="M6" s="54" t="s">
        <v>1036</v>
      </c>
      <c r="N6" s="57" t="s">
        <v>1037</v>
      </c>
    </row>
    <row r="7" spans="1:17" ht="20" x14ac:dyDescent="0.2">
      <c r="A7" s="44"/>
      <c r="B7" s="51" t="s">
        <v>30</v>
      </c>
      <c r="C7" s="52" t="s">
        <v>29</v>
      </c>
      <c r="D7" s="52" t="s">
        <v>28</v>
      </c>
      <c r="E7" s="52" t="s">
        <v>27</v>
      </c>
      <c r="F7" s="52" t="s">
        <v>44</v>
      </c>
      <c r="G7" s="53" t="s">
        <v>44</v>
      </c>
      <c r="H7" s="64" t="s">
        <v>64</v>
      </c>
      <c r="I7" s="53" t="s">
        <v>55</v>
      </c>
      <c r="J7" s="64" t="s">
        <v>65</v>
      </c>
      <c r="K7" s="64" t="s">
        <v>63</v>
      </c>
      <c r="L7" s="21" t="s">
        <v>1034</v>
      </c>
      <c r="M7" s="64" t="s">
        <v>66</v>
      </c>
      <c r="O7" s="65" t="s">
        <v>31</v>
      </c>
    </row>
    <row r="8" spans="1:17" ht="20" x14ac:dyDescent="0.2">
      <c r="A8" s="44"/>
      <c r="B8" s="48"/>
      <c r="C8" s="48"/>
      <c r="D8" s="48"/>
      <c r="E8" s="48"/>
      <c r="F8" s="48"/>
      <c r="G8" s="48"/>
      <c r="H8" s="48"/>
      <c r="I8" s="44"/>
      <c r="J8" s="44"/>
      <c r="K8" s="44"/>
      <c r="L8" s="44"/>
      <c r="M8" s="44"/>
      <c r="N8" s="44"/>
    </row>
    <row r="9" spans="1:17" ht="20" x14ac:dyDescent="0.2">
      <c r="A9" s="90">
        <v>1</v>
      </c>
      <c r="B9" s="71">
        <v>42600</v>
      </c>
      <c r="C9" s="16" t="s">
        <v>23</v>
      </c>
      <c r="D9" s="15" t="s">
        <v>73</v>
      </c>
      <c r="E9" s="15" t="s">
        <v>73</v>
      </c>
      <c r="F9" s="20" t="s">
        <v>375</v>
      </c>
      <c r="G9" s="35">
        <f>455.31/2</f>
        <v>227.655</v>
      </c>
      <c r="H9" s="35">
        <v>120.85</v>
      </c>
      <c r="J9" s="35">
        <f>26.28+33.12</f>
        <v>59.4</v>
      </c>
      <c r="K9" s="55">
        <f>10.5+44.7+35</f>
        <v>90.2</v>
      </c>
      <c r="L9" s="55"/>
      <c r="M9" s="55"/>
      <c r="N9" s="55">
        <v>122</v>
      </c>
      <c r="O9" s="35">
        <f t="shared" ref="O9:O15" si="0">SUM(G9:N9)</f>
        <v>620.10500000000002</v>
      </c>
    </row>
    <row r="10" spans="1:17" ht="20" x14ac:dyDescent="0.2">
      <c r="A10" s="90">
        <v>2</v>
      </c>
      <c r="B10" s="71">
        <v>42601</v>
      </c>
      <c r="C10" s="16" t="s">
        <v>22</v>
      </c>
      <c r="D10" s="15" t="s">
        <v>73</v>
      </c>
      <c r="E10" s="15" t="s">
        <v>73</v>
      </c>
      <c r="F10" s="15" t="s">
        <v>375</v>
      </c>
      <c r="G10" s="35">
        <f>455.31/2</f>
        <v>227.655</v>
      </c>
      <c r="H10" s="35">
        <f>40.62+6.86+49.57+5.47</f>
        <v>102.52</v>
      </c>
      <c r="I10" s="55">
        <v>2.5</v>
      </c>
      <c r="J10" s="55"/>
      <c r="K10" s="55">
        <v>25.73</v>
      </c>
      <c r="M10" s="55"/>
      <c r="N10" s="55">
        <v>105</v>
      </c>
      <c r="O10" s="35">
        <f t="shared" si="0"/>
        <v>463.40500000000003</v>
      </c>
    </row>
    <row r="11" spans="1:17" ht="20" x14ac:dyDescent="0.2">
      <c r="A11" s="90">
        <v>3</v>
      </c>
      <c r="B11" s="71">
        <v>42602</v>
      </c>
      <c r="C11" s="16" t="s">
        <v>21</v>
      </c>
      <c r="D11" s="15" t="s">
        <v>73</v>
      </c>
      <c r="E11" s="15" t="s">
        <v>370</v>
      </c>
      <c r="F11" s="15" t="s">
        <v>206</v>
      </c>
      <c r="G11" s="35">
        <f>224.4+16</f>
        <v>240.4</v>
      </c>
      <c r="H11" s="35">
        <f>10.91+197.4+65.85+8.21</f>
        <v>282.36999999999995</v>
      </c>
      <c r="I11" s="35">
        <v>9.93</v>
      </c>
      <c r="J11" s="66">
        <f>17+8+6.5</f>
        <v>31.5</v>
      </c>
      <c r="K11" s="55">
        <f>8.07+25.5+3</f>
        <v>36.57</v>
      </c>
      <c r="L11" s="55"/>
      <c r="M11" s="55"/>
      <c r="N11" s="55">
        <v>146.94</v>
      </c>
      <c r="O11" s="35">
        <f t="shared" si="0"/>
        <v>747.71</v>
      </c>
    </row>
    <row r="12" spans="1:17" ht="20" x14ac:dyDescent="0.2">
      <c r="A12" s="90">
        <v>4</v>
      </c>
      <c r="B12" s="71">
        <v>42603</v>
      </c>
      <c r="C12" s="16" t="s">
        <v>20</v>
      </c>
      <c r="D12" s="15" t="s">
        <v>370</v>
      </c>
      <c r="E12" s="15" t="s">
        <v>358</v>
      </c>
      <c r="F12" s="15" t="s">
        <v>376</v>
      </c>
      <c r="G12" s="35">
        <v>132.29</v>
      </c>
      <c r="H12" s="55">
        <f>91.59+4.03</f>
        <v>95.62</v>
      </c>
      <c r="I12" s="55">
        <f>7.5+0.4</f>
        <v>7.9</v>
      </c>
      <c r="J12" s="55"/>
      <c r="K12" s="55"/>
      <c r="L12" s="55"/>
      <c r="M12" s="55"/>
      <c r="N12" s="66">
        <v>494.94</v>
      </c>
      <c r="O12" s="35">
        <f t="shared" si="0"/>
        <v>730.75</v>
      </c>
    </row>
    <row r="13" spans="1:17" ht="20" x14ac:dyDescent="0.2">
      <c r="A13" s="90">
        <v>5</v>
      </c>
      <c r="B13" s="17">
        <v>42604</v>
      </c>
      <c r="C13" s="16" t="s">
        <v>19</v>
      </c>
      <c r="D13" s="15" t="s">
        <v>358</v>
      </c>
      <c r="E13" s="15" t="s">
        <v>69</v>
      </c>
      <c r="F13" s="15" t="s">
        <v>371</v>
      </c>
      <c r="G13" s="35">
        <v>153.77000000000001</v>
      </c>
      <c r="H13" s="55">
        <f>12.28+6.58+15.02</f>
        <v>33.879999999999995</v>
      </c>
      <c r="I13" s="55">
        <v>25.54</v>
      </c>
      <c r="J13" s="55"/>
      <c r="K13" s="55">
        <v>10.95</v>
      </c>
      <c r="M13" s="55">
        <v>80</v>
      </c>
      <c r="N13" s="55">
        <v>196.98</v>
      </c>
      <c r="O13" s="35">
        <f t="shared" si="0"/>
        <v>501.12</v>
      </c>
      <c r="Q13" s="69"/>
    </row>
    <row r="14" spans="1:17" ht="20" x14ac:dyDescent="0.2">
      <c r="A14" s="90">
        <v>6</v>
      </c>
      <c r="B14" s="17">
        <v>42605</v>
      </c>
      <c r="C14" s="16" t="s">
        <v>18</v>
      </c>
      <c r="D14" s="15" t="s">
        <v>69</v>
      </c>
      <c r="E14" s="15" t="s">
        <v>68</v>
      </c>
      <c r="F14" s="15" t="s">
        <v>377</v>
      </c>
      <c r="G14" s="35">
        <v>129.6</v>
      </c>
      <c r="H14" s="55">
        <f>46.09+124.67</f>
        <v>170.76</v>
      </c>
      <c r="I14" s="55">
        <f>4.88+11.55</f>
        <v>16.43</v>
      </c>
      <c r="J14" s="55">
        <v>54.45</v>
      </c>
      <c r="K14" s="55">
        <v>76.56</v>
      </c>
      <c r="L14" s="15">
        <f>24.66+333.67+6.71-66.3</f>
        <v>298.74</v>
      </c>
      <c r="M14" s="55">
        <f>47.66+29.24</f>
        <v>76.899999999999991</v>
      </c>
      <c r="N14" s="55">
        <v>188.48</v>
      </c>
      <c r="O14" s="35">
        <f>SUM(G14:N14)</f>
        <v>1011.92</v>
      </c>
      <c r="Q14" s="69"/>
    </row>
    <row r="15" spans="1:17" ht="20" x14ac:dyDescent="0.2">
      <c r="A15" s="90">
        <v>7</v>
      </c>
      <c r="B15" s="17">
        <v>42606</v>
      </c>
      <c r="C15" s="16" t="s">
        <v>24</v>
      </c>
      <c r="D15" s="15" t="s">
        <v>68</v>
      </c>
      <c r="E15" s="15" t="s">
        <v>67</v>
      </c>
      <c r="F15" s="15" t="s">
        <v>206</v>
      </c>
      <c r="G15" s="35">
        <v>173.19</v>
      </c>
      <c r="H15" s="55">
        <f>1.62+5.96+9.63+13.5+7.59+28.98</f>
        <v>67.28</v>
      </c>
      <c r="I15" s="55">
        <v>9.39</v>
      </c>
      <c r="J15" s="55">
        <f>21+21+53.07</f>
        <v>95.07</v>
      </c>
      <c r="K15" s="55">
        <v>36.799999999999997</v>
      </c>
      <c r="L15" s="55">
        <v>115</v>
      </c>
      <c r="M15" s="55">
        <v>705.84</v>
      </c>
      <c r="O15" s="35">
        <f t="shared" si="0"/>
        <v>1202.5700000000002</v>
      </c>
    </row>
    <row r="16" spans="1:17" ht="20" x14ac:dyDescent="0.2">
      <c r="A16" s="90">
        <v>8</v>
      </c>
      <c r="B16" s="17">
        <v>42607</v>
      </c>
      <c r="C16" s="16" t="s">
        <v>23</v>
      </c>
      <c r="D16" s="15" t="s">
        <v>67</v>
      </c>
      <c r="E16" s="15" t="s">
        <v>17</v>
      </c>
      <c r="F16" s="37" t="s">
        <v>49</v>
      </c>
      <c r="G16" s="56" t="s">
        <v>52</v>
      </c>
      <c r="H16" s="55">
        <f>5.3+139.13</f>
        <v>144.43</v>
      </c>
      <c r="I16" s="55">
        <f>0.75+28.18</f>
        <v>28.93</v>
      </c>
      <c r="J16" s="55">
        <v>35.950000000000003</v>
      </c>
      <c r="K16" s="55">
        <f>6.85+14.46+2.9</f>
        <v>24.21</v>
      </c>
      <c r="L16" s="15"/>
      <c r="M16" s="55">
        <v>21.68</v>
      </c>
      <c r="N16" s="55"/>
      <c r="O16" s="35">
        <f>SUM(G16:N16)</f>
        <v>255.20000000000002</v>
      </c>
    </row>
    <row r="17" spans="1:16" ht="20" x14ac:dyDescent="0.2">
      <c r="A17" s="54"/>
      <c r="B17" s="68"/>
      <c r="C17" s="16"/>
      <c r="D17" s="15"/>
      <c r="E17" s="15"/>
      <c r="F17" s="15"/>
      <c r="G17" s="35"/>
      <c r="H17" s="55"/>
      <c r="I17" s="35"/>
      <c r="J17" s="35"/>
      <c r="K17" s="35"/>
      <c r="L17" s="35"/>
      <c r="M17" s="35"/>
      <c r="N17" s="35"/>
      <c r="O17" s="35"/>
    </row>
    <row r="18" spans="1:16" ht="20" x14ac:dyDescent="0.2">
      <c r="A18" s="44"/>
      <c r="B18" s="54">
        <f>COUNT(B9:B17)</f>
        <v>8</v>
      </c>
      <c r="C18" s="54" t="s">
        <v>53</v>
      </c>
      <c r="D18" s="57"/>
      <c r="E18" s="67"/>
      <c r="F18" s="54"/>
      <c r="G18" s="58">
        <f>SUM(G9:G15)</f>
        <v>1284.56</v>
      </c>
      <c r="H18" s="58">
        <f t="shared" ref="H18:N18" si="1">SUM(H9:H17)</f>
        <v>1017.7099999999998</v>
      </c>
      <c r="I18" s="58">
        <f>SUM(I5:I17)</f>
        <v>100.62</v>
      </c>
      <c r="J18" s="58">
        <f t="shared" si="1"/>
        <v>276.37</v>
      </c>
      <c r="K18" s="58">
        <f t="shared" si="1"/>
        <v>301.02</v>
      </c>
      <c r="L18" s="58">
        <f t="shared" si="1"/>
        <v>413.74</v>
      </c>
      <c r="M18" s="58">
        <f t="shared" si="1"/>
        <v>884.42</v>
      </c>
      <c r="N18" s="58">
        <f t="shared" si="1"/>
        <v>1254.3399999999999</v>
      </c>
      <c r="O18" s="35">
        <f>SUM(G18:N18)</f>
        <v>5532.78</v>
      </c>
      <c r="P18" s="69">
        <f>SUM(O3:O17)</f>
        <v>5532.78</v>
      </c>
    </row>
    <row r="19" spans="1:16" ht="20" x14ac:dyDescent="0.2">
      <c r="A19" s="44"/>
      <c r="B19" s="44"/>
      <c r="C19" s="44"/>
      <c r="D19" s="44"/>
      <c r="E19" s="44"/>
      <c r="F19" s="44"/>
      <c r="G19" s="55">
        <f>+G18/7</f>
        <v>183.50857142857143</v>
      </c>
      <c r="H19" s="55">
        <f t="shared" ref="H19:N19" si="2">+H18/$B$18</f>
        <v>127.21374999999998</v>
      </c>
      <c r="I19" s="55">
        <f t="shared" si="2"/>
        <v>12.577500000000001</v>
      </c>
      <c r="J19" s="55">
        <f t="shared" si="2"/>
        <v>34.546250000000001</v>
      </c>
      <c r="K19" s="55">
        <f t="shared" si="2"/>
        <v>37.627499999999998</v>
      </c>
      <c r="L19" s="55">
        <f t="shared" si="2"/>
        <v>51.717500000000001</v>
      </c>
      <c r="M19" s="55">
        <f t="shared" si="2"/>
        <v>110.55249999999999</v>
      </c>
      <c r="N19" s="55">
        <f t="shared" si="2"/>
        <v>156.79249999999999</v>
      </c>
      <c r="O19" s="55">
        <f>SUM(G19:N19)</f>
        <v>714.5360714285714</v>
      </c>
    </row>
    <row r="21" spans="1:16" ht="20" x14ac:dyDescent="0.2">
      <c r="N21" s="122">
        <f>+N18/4</f>
        <v>313.58499999999998</v>
      </c>
    </row>
    <row r="22" spans="1:16" ht="20" x14ac:dyDescent="0.2">
      <c r="N22" s="16" t="s">
        <v>1038</v>
      </c>
    </row>
  </sheetData>
  <phoneticPr fontId="1" type="noConversion"/>
  <pageMargins left="0" right="0" top="1" bottom="1" header="0.5" footer="0.5"/>
  <pageSetup scale="56" orientation="landscape" horizontalDpi="4294967293" verticalDpi="4294967293" r:id="rId1"/>
  <headerFooter alignWithMargins="0">
    <oddHeader xml:space="preserve">&amp;C </oddHeader>
    <oddFooter xml:space="preserve">&amp;C 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H88"/>
  <sheetViews>
    <sheetView zoomScale="84" zoomScaleNormal="84" workbookViewId="0"/>
  </sheetViews>
  <sheetFormatPr baseColWidth="10" defaultColWidth="8.83203125" defaultRowHeight="13" x14ac:dyDescent="0.15"/>
  <cols>
    <col min="1" max="1" width="8.1640625" bestFit="1" customWidth="1"/>
    <col min="2" max="2" width="46.6640625" customWidth="1"/>
    <col min="3" max="3" width="12.1640625" customWidth="1"/>
    <col min="4" max="4" width="36" customWidth="1"/>
    <col min="5" max="5" width="13.5" customWidth="1"/>
    <col min="6" max="6" width="15.1640625" customWidth="1"/>
    <col min="7" max="7" width="16.33203125" customWidth="1"/>
    <col min="8" max="8" width="60.33203125" customWidth="1"/>
  </cols>
  <sheetData>
    <row r="1" spans="1:8" ht="30" x14ac:dyDescent="0.3">
      <c r="A1" s="6" t="s">
        <v>423</v>
      </c>
      <c r="B1" s="1"/>
      <c r="C1" s="1"/>
      <c r="D1" s="1"/>
      <c r="E1" s="1"/>
      <c r="F1" s="1"/>
      <c r="G1" s="1"/>
      <c r="H1" s="1"/>
    </row>
    <row r="2" spans="1:8" ht="40" customHeight="1" x14ac:dyDescent="0.15"/>
    <row r="3" spans="1:8" ht="20" x14ac:dyDescent="0.2">
      <c r="A3" s="36">
        <v>1854</v>
      </c>
      <c r="B3" s="82" t="s">
        <v>644</v>
      </c>
      <c r="C3" s="82"/>
      <c r="E3" s="36">
        <v>1860</v>
      </c>
      <c r="F3" s="78">
        <v>1883</v>
      </c>
      <c r="G3" s="74" t="s">
        <v>77</v>
      </c>
      <c r="H3" s="103">
        <v>0.68</v>
      </c>
    </row>
    <row r="4" spans="1:8" ht="20" x14ac:dyDescent="0.2">
      <c r="A4" s="36">
        <v>1854</v>
      </c>
      <c r="B4" s="82" t="s">
        <v>647</v>
      </c>
      <c r="C4" s="82"/>
      <c r="D4" s="36"/>
      <c r="E4" s="36">
        <v>1890</v>
      </c>
      <c r="F4" s="78">
        <v>140452</v>
      </c>
      <c r="G4" s="74" t="s">
        <v>80</v>
      </c>
      <c r="H4" s="103">
        <v>0.13700000000000001</v>
      </c>
    </row>
    <row r="5" spans="1:8" ht="20" x14ac:dyDescent="0.2">
      <c r="A5" s="36">
        <v>1863</v>
      </c>
      <c r="B5" s="82" t="s">
        <v>646</v>
      </c>
      <c r="C5" s="82"/>
      <c r="E5" s="36">
        <v>1930</v>
      </c>
      <c r="F5" s="78">
        <v>214006</v>
      </c>
      <c r="G5" s="74" t="s">
        <v>78</v>
      </c>
      <c r="H5" s="103">
        <v>0.13100000000000001</v>
      </c>
    </row>
    <row r="6" spans="1:8" ht="20" x14ac:dyDescent="0.2">
      <c r="A6" s="36">
        <v>1867</v>
      </c>
      <c r="B6" s="36" t="s">
        <v>648</v>
      </c>
      <c r="C6" s="36"/>
      <c r="D6" s="36"/>
      <c r="E6" s="36">
        <v>1960</v>
      </c>
      <c r="F6" s="78">
        <v>301598</v>
      </c>
      <c r="G6" s="74" t="s">
        <v>79</v>
      </c>
      <c r="H6" s="103" t="s">
        <v>650</v>
      </c>
    </row>
    <row r="7" spans="1:8" ht="20" x14ac:dyDescent="0.2">
      <c r="A7" s="36">
        <v>1883</v>
      </c>
      <c r="B7" s="36" t="s">
        <v>649</v>
      </c>
      <c r="C7" s="36"/>
      <c r="E7" s="36">
        <v>2010</v>
      </c>
      <c r="F7" s="78">
        <v>408958</v>
      </c>
      <c r="G7" s="74" t="s">
        <v>31</v>
      </c>
      <c r="H7" s="115">
        <f>SUM(H3:H6)</f>
        <v>0.94800000000000006</v>
      </c>
    </row>
    <row r="8" spans="1:8" ht="20" x14ac:dyDescent="0.2">
      <c r="A8" s="36">
        <v>1898</v>
      </c>
      <c r="B8" s="82" t="s">
        <v>643</v>
      </c>
      <c r="C8" s="82"/>
      <c r="D8" s="36"/>
      <c r="E8" s="36"/>
      <c r="F8" s="36"/>
      <c r="G8" s="36"/>
      <c r="H8" s="36"/>
    </row>
    <row r="9" spans="1:8" ht="20" x14ac:dyDescent="0.2">
      <c r="A9" s="36"/>
      <c r="B9" s="82" t="s">
        <v>645</v>
      </c>
      <c r="C9" s="82"/>
      <c r="D9" s="36"/>
      <c r="G9" s="74" t="s">
        <v>651</v>
      </c>
      <c r="H9" s="104">
        <v>40006</v>
      </c>
    </row>
    <row r="10" spans="1:8" ht="20" x14ac:dyDescent="0.2">
      <c r="D10" s="36"/>
      <c r="E10" s="36"/>
      <c r="F10" s="36"/>
      <c r="G10" s="36"/>
      <c r="H10" s="36"/>
    </row>
    <row r="11" spans="1:8" ht="20" x14ac:dyDescent="0.2">
      <c r="A11" s="36"/>
      <c r="B11" s="36" t="s">
        <v>653</v>
      </c>
      <c r="C11" s="36"/>
      <c r="D11" s="36"/>
      <c r="E11" s="36"/>
      <c r="F11" s="36"/>
      <c r="G11" s="36"/>
      <c r="H11" s="36"/>
    </row>
    <row r="12" spans="1:8" ht="20" x14ac:dyDescent="0.2">
      <c r="A12" s="36"/>
      <c r="B12" s="36"/>
      <c r="C12" s="36"/>
      <c r="D12" s="36"/>
      <c r="E12" s="8" t="s">
        <v>82</v>
      </c>
      <c r="F12" s="8"/>
      <c r="G12" s="36"/>
    </row>
    <row r="13" spans="1:8" ht="20" x14ac:dyDescent="0.2">
      <c r="A13" s="36"/>
      <c r="B13" s="81" t="s">
        <v>83</v>
      </c>
      <c r="C13" s="81"/>
      <c r="D13" s="81" t="s">
        <v>45</v>
      </c>
      <c r="E13" s="21" t="s">
        <v>12</v>
      </c>
      <c r="F13" s="21" t="s">
        <v>13</v>
      </c>
      <c r="G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</row>
    <row r="15" spans="1:8" ht="20" x14ac:dyDescent="0.2">
      <c r="A15" s="36"/>
      <c r="B15" s="36" t="s">
        <v>995</v>
      </c>
      <c r="C15" s="36"/>
      <c r="D15" s="36" t="s">
        <v>660</v>
      </c>
      <c r="E15" s="81"/>
      <c r="F15" s="81"/>
      <c r="G15" s="36"/>
    </row>
    <row r="16" spans="1:8" ht="20" x14ac:dyDescent="0.2">
      <c r="A16" s="77">
        <v>1</v>
      </c>
      <c r="B16" s="36" t="s">
        <v>993</v>
      </c>
      <c r="C16" s="36"/>
      <c r="D16" s="36" t="s">
        <v>505</v>
      </c>
      <c r="E16" s="36">
        <v>2005</v>
      </c>
      <c r="F16" s="36"/>
      <c r="G16" s="36" t="s">
        <v>506</v>
      </c>
    </row>
    <row r="17" spans="1:7" ht="20" x14ac:dyDescent="0.2">
      <c r="B17" s="36" t="s">
        <v>994</v>
      </c>
      <c r="C17" s="36"/>
      <c r="D17" s="36" t="s">
        <v>508</v>
      </c>
      <c r="E17" s="36">
        <v>2009</v>
      </c>
      <c r="F17" s="36"/>
      <c r="G17" s="36" t="s">
        <v>509</v>
      </c>
    </row>
    <row r="18" spans="1:7" ht="20" x14ac:dyDescent="0.2">
      <c r="A18" s="77">
        <f>1+A16</f>
        <v>2</v>
      </c>
      <c r="B18" s="36" t="s">
        <v>536</v>
      </c>
      <c r="C18" s="36"/>
      <c r="D18" s="36" t="s">
        <v>537</v>
      </c>
      <c r="E18" s="36">
        <v>1880</v>
      </c>
      <c r="F18" s="36">
        <v>1883</v>
      </c>
      <c r="G18" s="36" t="s">
        <v>538</v>
      </c>
    </row>
    <row r="19" spans="1:7" ht="20" x14ac:dyDescent="0.2">
      <c r="A19" s="77">
        <f t="shared" ref="A19:A31" si="0">1+A18</f>
        <v>3</v>
      </c>
      <c r="B19" s="36" t="s">
        <v>516</v>
      </c>
      <c r="C19" s="36"/>
      <c r="D19" s="36" t="s">
        <v>517</v>
      </c>
      <c r="E19" s="36">
        <v>1954</v>
      </c>
      <c r="F19" s="36">
        <v>2014</v>
      </c>
      <c r="G19" s="36" t="s">
        <v>518</v>
      </c>
    </row>
    <row r="20" spans="1:7" ht="20" x14ac:dyDescent="0.2">
      <c r="A20" s="77">
        <f t="shared" si="0"/>
        <v>4</v>
      </c>
      <c r="B20" s="36" t="s">
        <v>545</v>
      </c>
      <c r="C20" s="36"/>
      <c r="D20" s="36" t="s">
        <v>546</v>
      </c>
      <c r="E20" s="36">
        <v>1878</v>
      </c>
      <c r="F20" s="36"/>
      <c r="G20" s="36" t="s">
        <v>547</v>
      </c>
    </row>
    <row r="21" spans="1:7" ht="20" x14ac:dyDescent="0.2">
      <c r="A21" s="77">
        <f t="shared" si="0"/>
        <v>5</v>
      </c>
      <c r="B21" s="36" t="s">
        <v>548</v>
      </c>
      <c r="C21" s="36"/>
      <c r="D21" s="36" t="s">
        <v>546</v>
      </c>
      <c r="E21" s="36">
        <v>1887</v>
      </c>
      <c r="F21" s="36">
        <v>1888</v>
      </c>
      <c r="G21" s="36" t="s">
        <v>549</v>
      </c>
    </row>
    <row r="22" spans="1:7" ht="20" x14ac:dyDescent="0.2">
      <c r="A22" s="77">
        <f t="shared" si="0"/>
        <v>6</v>
      </c>
      <c r="B22" s="36" t="s">
        <v>495</v>
      </c>
      <c r="C22" s="36"/>
      <c r="D22" s="36" t="s">
        <v>496</v>
      </c>
      <c r="E22" s="36">
        <v>1910</v>
      </c>
      <c r="F22" s="36">
        <v>1912</v>
      </c>
      <c r="G22" s="36" t="s">
        <v>497</v>
      </c>
    </row>
    <row r="23" spans="1:7" ht="20" x14ac:dyDescent="0.2">
      <c r="A23" s="77">
        <f t="shared" si="0"/>
        <v>7</v>
      </c>
      <c r="B23" s="36" t="s">
        <v>424</v>
      </c>
      <c r="C23" s="36"/>
      <c r="D23" s="36" t="s">
        <v>425</v>
      </c>
      <c r="E23" s="36">
        <v>1928</v>
      </c>
      <c r="F23" s="36">
        <v>1931</v>
      </c>
      <c r="G23" s="36" t="s">
        <v>426</v>
      </c>
    </row>
    <row r="24" spans="1:7" ht="20" x14ac:dyDescent="0.2">
      <c r="A24" s="77">
        <f t="shared" si="0"/>
        <v>8</v>
      </c>
      <c r="B24" s="36" t="s">
        <v>510</v>
      </c>
      <c r="C24" s="36"/>
      <c r="D24" s="36" t="s">
        <v>511</v>
      </c>
      <c r="E24" s="36">
        <v>1927</v>
      </c>
      <c r="F24" s="36">
        <v>1981</v>
      </c>
      <c r="G24" s="36" t="s">
        <v>512</v>
      </c>
    </row>
    <row r="25" spans="1:7" ht="20" x14ac:dyDescent="0.2">
      <c r="A25" s="77">
        <f t="shared" si="0"/>
        <v>9</v>
      </c>
      <c r="B25" s="36" t="s">
        <v>568</v>
      </c>
      <c r="C25" s="36"/>
      <c r="D25" s="36" t="s">
        <v>569</v>
      </c>
      <c r="E25" s="36">
        <v>1891</v>
      </c>
      <c r="F25" s="36">
        <v>1977</v>
      </c>
      <c r="G25" s="36" t="s">
        <v>570</v>
      </c>
    </row>
    <row r="26" spans="1:7" ht="20" x14ac:dyDescent="0.2">
      <c r="A26" s="77">
        <f t="shared" si="0"/>
        <v>10</v>
      </c>
      <c r="B26" s="36" t="s">
        <v>492</v>
      </c>
      <c r="C26" s="36"/>
      <c r="D26" s="36" t="s">
        <v>493</v>
      </c>
      <c r="E26" s="36">
        <v>1912</v>
      </c>
      <c r="G26" s="36" t="s">
        <v>494</v>
      </c>
    </row>
    <row r="27" spans="1:7" ht="20" x14ac:dyDescent="0.2">
      <c r="A27" s="77">
        <f t="shared" si="0"/>
        <v>11</v>
      </c>
      <c r="B27" s="36" t="s">
        <v>586</v>
      </c>
      <c r="C27" s="36"/>
      <c r="D27" s="36" t="s">
        <v>587</v>
      </c>
      <c r="E27" s="36">
        <v>1912</v>
      </c>
      <c r="F27" s="36"/>
      <c r="G27" s="36" t="s">
        <v>459</v>
      </c>
    </row>
    <row r="28" spans="1:7" ht="20" x14ac:dyDescent="0.2">
      <c r="A28" s="77">
        <f t="shared" si="0"/>
        <v>12</v>
      </c>
      <c r="B28" s="36" t="s">
        <v>479</v>
      </c>
      <c r="C28" s="36"/>
      <c r="D28" s="36" t="s">
        <v>480</v>
      </c>
      <c r="E28" s="36">
        <v>1927</v>
      </c>
      <c r="G28" s="36" t="s">
        <v>481</v>
      </c>
    </row>
    <row r="29" spans="1:7" ht="20" x14ac:dyDescent="0.2">
      <c r="A29" s="77">
        <f t="shared" si="0"/>
        <v>13</v>
      </c>
      <c r="B29" s="36" t="s">
        <v>469</v>
      </c>
      <c r="C29" s="36"/>
      <c r="D29" s="36" t="s">
        <v>470</v>
      </c>
      <c r="E29" s="36">
        <v>1880</v>
      </c>
      <c r="F29" s="36"/>
      <c r="G29" s="36"/>
    </row>
    <row r="30" spans="1:7" ht="20" x14ac:dyDescent="0.2">
      <c r="A30" s="77">
        <f t="shared" si="0"/>
        <v>14</v>
      </c>
      <c r="B30" s="36" t="s">
        <v>427</v>
      </c>
      <c r="C30" s="36"/>
      <c r="D30" s="36" t="s">
        <v>428</v>
      </c>
      <c r="E30" s="36">
        <v>1929</v>
      </c>
      <c r="F30" s="36">
        <v>1931</v>
      </c>
      <c r="G30" s="36" t="s">
        <v>429</v>
      </c>
    </row>
    <row r="31" spans="1:7" ht="20" x14ac:dyDescent="0.2">
      <c r="A31" s="77">
        <f t="shared" si="0"/>
        <v>15</v>
      </c>
      <c r="B31" s="36" t="s">
        <v>476</v>
      </c>
      <c r="C31" s="36"/>
      <c r="D31" s="36" t="s">
        <v>477</v>
      </c>
      <c r="E31" s="36">
        <v>1990</v>
      </c>
      <c r="G31" s="36" t="s">
        <v>478</v>
      </c>
    </row>
    <row r="32" spans="1:7" ht="20" x14ac:dyDescent="0.2">
      <c r="A32" s="77">
        <f t="shared" ref="A32:A34" si="1">1+A31</f>
        <v>16</v>
      </c>
      <c r="B32" s="36" t="s">
        <v>448</v>
      </c>
      <c r="C32" s="36"/>
      <c r="D32" s="36" t="s">
        <v>449</v>
      </c>
      <c r="E32" s="36">
        <v>1907</v>
      </c>
      <c r="F32" s="36"/>
      <c r="G32" s="36" t="s">
        <v>450</v>
      </c>
    </row>
    <row r="33" spans="1:7" ht="20" x14ac:dyDescent="0.2">
      <c r="A33" s="77">
        <f t="shared" si="1"/>
        <v>17</v>
      </c>
      <c r="B33" s="36" t="s">
        <v>485</v>
      </c>
      <c r="C33" s="36"/>
      <c r="D33" s="36" t="s">
        <v>486</v>
      </c>
      <c r="E33" s="36" t="s">
        <v>487</v>
      </c>
      <c r="F33" s="36">
        <v>2005</v>
      </c>
      <c r="G33" s="36" t="s">
        <v>488</v>
      </c>
    </row>
    <row r="34" spans="1:7" ht="20" x14ac:dyDescent="0.2">
      <c r="A34" s="77">
        <f t="shared" si="1"/>
        <v>18</v>
      </c>
      <c r="B34" s="36" t="s">
        <v>580</v>
      </c>
      <c r="C34" s="36"/>
      <c r="D34" s="36" t="s">
        <v>581</v>
      </c>
      <c r="E34" s="36">
        <v>1888</v>
      </c>
      <c r="F34" s="36">
        <v>1889</v>
      </c>
      <c r="G34" s="36" t="s">
        <v>582</v>
      </c>
    </row>
    <row r="35" spans="1:7" ht="20" x14ac:dyDescent="0.2">
      <c r="A35" s="77"/>
      <c r="B35" s="36" t="s">
        <v>205</v>
      </c>
      <c r="C35" s="36"/>
      <c r="D35" s="36" t="s">
        <v>659</v>
      </c>
    </row>
    <row r="36" spans="1:7" ht="20" x14ac:dyDescent="0.2">
      <c r="A36" s="2"/>
      <c r="D36" s="74" t="s">
        <v>654</v>
      </c>
      <c r="E36" s="36">
        <v>5.67</v>
      </c>
      <c r="F36" s="36" t="s">
        <v>25</v>
      </c>
    </row>
    <row r="37" spans="1:7" ht="20" x14ac:dyDescent="0.2">
      <c r="D37" s="36" t="s">
        <v>33</v>
      </c>
      <c r="E37" s="36"/>
      <c r="F37" s="36"/>
      <c r="G37" s="36"/>
    </row>
    <row r="38" spans="1:7" ht="20" x14ac:dyDescent="0.2">
      <c r="A38" s="36">
        <v>2</v>
      </c>
      <c r="B38" s="36" t="s">
        <v>91</v>
      </c>
      <c r="C38" s="36" t="s">
        <v>959</v>
      </c>
      <c r="D38" s="36" t="s">
        <v>655</v>
      </c>
      <c r="E38" s="36">
        <v>1</v>
      </c>
      <c r="F38" s="36" t="s">
        <v>219</v>
      </c>
      <c r="G38" s="36"/>
    </row>
    <row r="39" spans="1:7" ht="20" x14ac:dyDescent="0.2">
      <c r="A39" s="36">
        <v>2</v>
      </c>
      <c r="B39" s="36" t="s">
        <v>93</v>
      </c>
      <c r="C39" s="36" t="s">
        <v>960</v>
      </c>
      <c r="D39" s="36" t="s">
        <v>656</v>
      </c>
      <c r="E39" s="36">
        <v>1</v>
      </c>
      <c r="F39" s="36" t="s">
        <v>998</v>
      </c>
      <c r="G39" s="36"/>
    </row>
    <row r="40" spans="1:7" ht="20" x14ac:dyDescent="0.2">
      <c r="A40" s="36">
        <v>2</v>
      </c>
      <c r="B40" s="36" t="s">
        <v>95</v>
      </c>
      <c r="C40" s="36" t="s">
        <v>961</v>
      </c>
      <c r="D40" s="36" t="s">
        <v>657</v>
      </c>
      <c r="E40" s="36">
        <v>1</v>
      </c>
      <c r="F40" s="36" t="s">
        <v>999</v>
      </c>
      <c r="G40" s="36"/>
    </row>
    <row r="41" spans="1:7" ht="20" x14ac:dyDescent="0.2">
      <c r="A41" s="36">
        <v>3</v>
      </c>
      <c r="B41" s="36" t="s">
        <v>997</v>
      </c>
      <c r="C41" s="36" t="s">
        <v>962</v>
      </c>
      <c r="D41" s="36" t="s">
        <v>658</v>
      </c>
      <c r="E41" s="36">
        <v>1</v>
      </c>
      <c r="F41" s="36" t="s">
        <v>969</v>
      </c>
      <c r="G41" s="36"/>
    </row>
    <row r="42" spans="1:7" ht="20" x14ac:dyDescent="0.2">
      <c r="A42" s="36">
        <v>2</v>
      </c>
      <c r="B42" s="36" t="s">
        <v>983</v>
      </c>
      <c r="C42" s="36"/>
      <c r="D42" s="36"/>
      <c r="E42" s="36">
        <v>1</v>
      </c>
      <c r="F42" s="36" t="s">
        <v>968</v>
      </c>
      <c r="G42" s="36"/>
    </row>
    <row r="43" spans="1:7" ht="20" x14ac:dyDescent="0.2">
      <c r="A43" s="36">
        <v>1</v>
      </c>
      <c r="B43" s="36" t="s">
        <v>972</v>
      </c>
      <c r="C43" s="36"/>
      <c r="D43" s="36"/>
      <c r="E43" s="36">
        <v>1</v>
      </c>
      <c r="F43" s="36" t="s">
        <v>996</v>
      </c>
      <c r="G43" s="36"/>
    </row>
    <row r="44" spans="1:7" ht="20" x14ac:dyDescent="0.2">
      <c r="A44" s="36"/>
      <c r="B44" s="36"/>
      <c r="C44" s="36"/>
      <c r="D44" s="36"/>
      <c r="E44" s="36"/>
      <c r="F44" s="36"/>
      <c r="G44" s="36"/>
    </row>
    <row r="45" spans="1:7" ht="20" x14ac:dyDescent="0.2">
      <c r="A45" s="36"/>
      <c r="B45" s="36"/>
      <c r="C45" s="36"/>
      <c r="D45" s="36"/>
      <c r="E45" s="36">
        <f>SUM(A38:A43)+SUM(E38:E44)</f>
        <v>18</v>
      </c>
      <c r="F45" s="36" t="s">
        <v>31</v>
      </c>
      <c r="G45" s="36"/>
    </row>
    <row r="46" spans="1:7" ht="20" x14ac:dyDescent="0.2">
      <c r="A46" s="2"/>
      <c r="B46" s="74"/>
      <c r="C46" s="74"/>
      <c r="D46" s="36"/>
      <c r="E46" s="36"/>
      <c r="F46" s="36"/>
      <c r="G46" s="36"/>
    </row>
    <row r="47" spans="1:7" ht="20" x14ac:dyDescent="0.2">
      <c r="A47" s="77">
        <v>1</v>
      </c>
      <c r="B47" s="36" t="s">
        <v>430</v>
      </c>
      <c r="C47" s="36"/>
      <c r="D47" s="36" t="s">
        <v>431</v>
      </c>
      <c r="E47" s="36">
        <v>1899</v>
      </c>
      <c r="F47" s="36">
        <v>1903</v>
      </c>
      <c r="G47" s="36" t="s">
        <v>432</v>
      </c>
    </row>
    <row r="48" spans="1:7" ht="20" x14ac:dyDescent="0.2">
      <c r="A48" s="77">
        <f t="shared" ref="A48:A60" si="2">1+A47</f>
        <v>2</v>
      </c>
      <c r="B48" s="36" t="s">
        <v>433</v>
      </c>
      <c r="C48" s="36"/>
      <c r="D48" s="36" t="s">
        <v>434</v>
      </c>
      <c r="E48" s="36">
        <v>1982</v>
      </c>
      <c r="F48" s="36">
        <v>1898</v>
      </c>
      <c r="G48" s="36" t="s">
        <v>435</v>
      </c>
    </row>
    <row r="49" spans="1:7" ht="20" x14ac:dyDescent="0.2">
      <c r="A49" s="77">
        <f t="shared" si="2"/>
        <v>3</v>
      </c>
      <c r="B49" s="36" t="s">
        <v>436</v>
      </c>
      <c r="C49" s="36"/>
      <c r="D49" s="36" t="s">
        <v>437</v>
      </c>
      <c r="E49" s="36">
        <v>1921</v>
      </c>
      <c r="F49" s="36">
        <v>1958</v>
      </c>
      <c r="G49" s="36" t="s">
        <v>438</v>
      </c>
    </row>
    <row r="50" spans="1:7" ht="20" x14ac:dyDescent="0.2">
      <c r="A50" s="77">
        <f t="shared" si="2"/>
        <v>4</v>
      </c>
      <c r="B50" s="36" t="s">
        <v>439</v>
      </c>
      <c r="C50" s="36"/>
      <c r="D50" s="36" t="s">
        <v>440</v>
      </c>
      <c r="E50" s="36">
        <v>1907</v>
      </c>
      <c r="F50" s="36">
        <v>1976</v>
      </c>
      <c r="G50" s="36" t="s">
        <v>441</v>
      </c>
    </row>
    <row r="51" spans="1:7" ht="20" x14ac:dyDescent="0.2">
      <c r="A51" s="77">
        <f t="shared" si="2"/>
        <v>5</v>
      </c>
      <c r="B51" s="36" t="s">
        <v>442</v>
      </c>
      <c r="C51" s="36"/>
      <c r="D51" s="36" t="s">
        <v>443</v>
      </c>
      <c r="E51" s="36">
        <v>1906</v>
      </c>
      <c r="F51" s="36">
        <v>1921</v>
      </c>
      <c r="G51" s="36" t="s">
        <v>444</v>
      </c>
    </row>
    <row r="52" spans="1:7" ht="20" x14ac:dyDescent="0.2">
      <c r="A52" s="77">
        <f t="shared" si="2"/>
        <v>6</v>
      </c>
      <c r="B52" s="36" t="s">
        <v>445</v>
      </c>
      <c r="C52" s="36"/>
      <c r="D52" s="36" t="s">
        <v>446</v>
      </c>
      <c r="E52" s="36">
        <v>1904</v>
      </c>
      <c r="F52" s="36"/>
      <c r="G52" s="36" t="s">
        <v>447</v>
      </c>
    </row>
    <row r="53" spans="1:7" ht="20" x14ac:dyDescent="0.2">
      <c r="A53" s="77">
        <f t="shared" si="2"/>
        <v>7</v>
      </c>
      <c r="B53" s="36" t="s">
        <v>451</v>
      </c>
      <c r="C53" s="36"/>
      <c r="D53" s="36" t="s">
        <v>452</v>
      </c>
      <c r="E53" s="36">
        <v>1846</v>
      </c>
      <c r="F53" s="36">
        <v>1856</v>
      </c>
      <c r="G53" s="36" t="s">
        <v>453</v>
      </c>
    </row>
    <row r="54" spans="1:7" ht="20" x14ac:dyDescent="0.2">
      <c r="A54" s="77">
        <f t="shared" si="2"/>
        <v>8</v>
      </c>
      <c r="B54" s="36" t="s">
        <v>454</v>
      </c>
      <c r="C54" s="36"/>
      <c r="D54" s="36" t="s">
        <v>455</v>
      </c>
      <c r="E54" s="36">
        <v>1883</v>
      </c>
      <c r="F54" s="36">
        <v>1926</v>
      </c>
      <c r="G54" s="36" t="s">
        <v>456</v>
      </c>
    </row>
    <row r="55" spans="1:7" ht="20" x14ac:dyDescent="0.2">
      <c r="A55" s="77">
        <f t="shared" si="2"/>
        <v>9</v>
      </c>
      <c r="B55" s="36" t="s">
        <v>457</v>
      </c>
      <c r="C55" s="36"/>
      <c r="D55" s="36" t="s">
        <v>458</v>
      </c>
      <c r="E55" s="36">
        <v>1912</v>
      </c>
      <c r="F55" s="36"/>
      <c r="G55" s="36" t="s">
        <v>459</v>
      </c>
    </row>
    <row r="56" spans="1:7" ht="20" x14ac:dyDescent="0.2">
      <c r="A56" s="77">
        <f t="shared" si="2"/>
        <v>10</v>
      </c>
      <c r="B56" s="36" t="s">
        <v>460</v>
      </c>
      <c r="C56" s="36"/>
      <c r="D56" s="36" t="s">
        <v>461</v>
      </c>
      <c r="E56" s="36">
        <v>1915</v>
      </c>
      <c r="F56" s="36"/>
      <c r="G56" s="36" t="s">
        <v>462</v>
      </c>
    </row>
    <row r="57" spans="1:7" ht="20" x14ac:dyDescent="0.2">
      <c r="A57" s="77">
        <f t="shared" si="2"/>
        <v>11</v>
      </c>
      <c r="B57" s="36" t="s">
        <v>463</v>
      </c>
      <c r="C57" s="36"/>
      <c r="D57" s="36" t="s">
        <v>464</v>
      </c>
      <c r="E57" s="36">
        <v>1905</v>
      </c>
      <c r="F57" s="36"/>
      <c r="G57" s="36" t="s">
        <v>465</v>
      </c>
    </row>
    <row r="58" spans="1:7" ht="20" x14ac:dyDescent="0.2">
      <c r="A58" s="77">
        <f t="shared" si="2"/>
        <v>12</v>
      </c>
      <c r="B58" s="36" t="s">
        <v>652</v>
      </c>
      <c r="C58" s="36"/>
      <c r="E58" s="36"/>
      <c r="F58" s="36"/>
      <c r="G58" s="36"/>
    </row>
    <row r="59" spans="1:7" ht="20" x14ac:dyDescent="0.2">
      <c r="A59" s="77">
        <f t="shared" si="2"/>
        <v>13</v>
      </c>
      <c r="B59" s="36" t="s">
        <v>466</v>
      </c>
      <c r="C59" s="36"/>
      <c r="D59" s="36" t="s">
        <v>467</v>
      </c>
      <c r="E59" s="36">
        <v>1884</v>
      </c>
      <c r="F59" s="36">
        <v>1999</v>
      </c>
      <c r="G59" s="36" t="s">
        <v>468</v>
      </c>
    </row>
    <row r="60" spans="1:7" ht="20" x14ac:dyDescent="0.2">
      <c r="A60" s="77">
        <f t="shared" si="2"/>
        <v>14</v>
      </c>
      <c r="B60" s="36" t="s">
        <v>471</v>
      </c>
      <c r="C60" s="36"/>
      <c r="D60" s="36" t="s">
        <v>472</v>
      </c>
      <c r="E60" s="36">
        <v>1846</v>
      </c>
      <c r="F60" s="36">
        <v>1848</v>
      </c>
      <c r="G60" s="36" t="s">
        <v>473</v>
      </c>
    </row>
    <row r="61" spans="1:7" ht="20" x14ac:dyDescent="0.2">
      <c r="A61" s="77">
        <f t="shared" ref="A61:A88" si="3">1+A60</f>
        <v>15</v>
      </c>
      <c r="B61" s="36" t="s">
        <v>474</v>
      </c>
      <c r="C61" s="36"/>
      <c r="D61" s="36" t="s">
        <v>475</v>
      </c>
      <c r="E61" s="36">
        <v>1856</v>
      </c>
      <c r="G61" s="36"/>
    </row>
    <row r="62" spans="1:7" ht="20" x14ac:dyDescent="0.2">
      <c r="A62" s="77">
        <f t="shared" si="3"/>
        <v>16</v>
      </c>
      <c r="B62" s="36" t="s">
        <v>482</v>
      </c>
      <c r="C62" s="36"/>
      <c r="D62" s="36" t="s">
        <v>483</v>
      </c>
      <c r="E62" s="36">
        <v>2001</v>
      </c>
      <c r="F62" s="36">
        <v>2006</v>
      </c>
      <c r="G62" s="36" t="s">
        <v>484</v>
      </c>
    </row>
    <row r="63" spans="1:7" ht="20" x14ac:dyDescent="0.2">
      <c r="A63" s="77">
        <f t="shared" si="3"/>
        <v>17</v>
      </c>
      <c r="B63" s="36" t="s">
        <v>489</v>
      </c>
      <c r="C63" s="36"/>
      <c r="D63" s="36" t="s">
        <v>490</v>
      </c>
      <c r="E63" s="36">
        <v>2011</v>
      </c>
      <c r="G63" s="36" t="s">
        <v>491</v>
      </c>
    </row>
    <row r="64" spans="1:7" ht="20" x14ac:dyDescent="0.2">
      <c r="A64" s="77">
        <f t="shared" si="3"/>
        <v>18</v>
      </c>
      <c r="B64" s="36" t="s">
        <v>498</v>
      </c>
      <c r="C64" s="36"/>
      <c r="D64" s="36" t="s">
        <v>499</v>
      </c>
      <c r="E64" s="36">
        <v>1917</v>
      </c>
      <c r="F64" s="36"/>
      <c r="G64" s="36" t="s">
        <v>500</v>
      </c>
    </row>
    <row r="65" spans="1:7" ht="20" x14ac:dyDescent="0.2">
      <c r="A65" s="77">
        <f t="shared" si="3"/>
        <v>19</v>
      </c>
      <c r="B65" s="36" t="s">
        <v>501</v>
      </c>
      <c r="C65" s="36"/>
      <c r="D65" s="36" t="s">
        <v>502</v>
      </c>
      <c r="E65" s="36"/>
      <c r="F65" s="36">
        <v>1971</v>
      </c>
      <c r="G65" s="36" t="s">
        <v>503</v>
      </c>
    </row>
    <row r="66" spans="1:7" ht="20" x14ac:dyDescent="0.2">
      <c r="A66" s="77">
        <f t="shared" si="3"/>
        <v>20</v>
      </c>
      <c r="B66" s="36" t="s">
        <v>513</v>
      </c>
      <c r="C66" s="36"/>
      <c r="D66" s="36" t="s">
        <v>514</v>
      </c>
      <c r="E66" s="36">
        <v>1937</v>
      </c>
      <c r="F66" s="36">
        <v>1983</v>
      </c>
      <c r="G66" s="36" t="s">
        <v>515</v>
      </c>
    </row>
    <row r="67" spans="1:7" ht="20" x14ac:dyDescent="0.2">
      <c r="A67" s="77">
        <f t="shared" si="3"/>
        <v>21</v>
      </c>
      <c r="B67" s="36" t="s">
        <v>519</v>
      </c>
      <c r="C67" s="36"/>
      <c r="D67" s="36" t="s">
        <v>520</v>
      </c>
      <c r="E67" s="36">
        <v>1993</v>
      </c>
      <c r="F67" s="36">
        <v>1997</v>
      </c>
      <c r="G67" s="36" t="s">
        <v>521</v>
      </c>
    </row>
    <row r="68" spans="1:7" ht="20" x14ac:dyDescent="0.2">
      <c r="A68" s="77">
        <f t="shared" si="3"/>
        <v>22</v>
      </c>
      <c r="B68" s="36" t="s">
        <v>522</v>
      </c>
      <c r="C68" s="36"/>
      <c r="D68" s="36" t="s">
        <v>523</v>
      </c>
      <c r="E68" s="36">
        <v>1912</v>
      </c>
      <c r="F68" s="36">
        <v>1914</v>
      </c>
      <c r="G68" s="36" t="s">
        <v>494</v>
      </c>
    </row>
    <row r="69" spans="1:7" ht="20" x14ac:dyDescent="0.2">
      <c r="A69" s="77">
        <f t="shared" si="3"/>
        <v>23</v>
      </c>
      <c r="B69" s="36" t="s">
        <v>524</v>
      </c>
      <c r="C69" s="36"/>
      <c r="D69" s="36" t="s">
        <v>525</v>
      </c>
      <c r="E69" s="36">
        <v>1879</v>
      </c>
      <c r="F69" s="36"/>
      <c r="G69" s="36" t="s">
        <v>526</v>
      </c>
    </row>
    <row r="70" spans="1:7" ht="20" x14ac:dyDescent="0.2">
      <c r="A70" s="77">
        <f t="shared" si="3"/>
        <v>24</v>
      </c>
      <c r="B70" s="36" t="s">
        <v>527</v>
      </c>
      <c r="C70" s="36"/>
      <c r="D70" s="36" t="s">
        <v>528</v>
      </c>
      <c r="E70" s="36">
        <v>1892</v>
      </c>
      <c r="F70" s="36"/>
      <c r="G70" s="36" t="s">
        <v>529</v>
      </c>
    </row>
    <row r="71" spans="1:7" ht="20" x14ac:dyDescent="0.2">
      <c r="A71" s="77">
        <f t="shared" si="3"/>
        <v>25</v>
      </c>
      <c r="B71" s="36" t="s">
        <v>530</v>
      </c>
      <c r="C71" s="36"/>
      <c r="D71" s="36" t="s">
        <v>531</v>
      </c>
      <c r="E71" s="36">
        <v>1886</v>
      </c>
      <c r="F71" s="36">
        <v>1911</v>
      </c>
      <c r="G71" s="36" t="s">
        <v>532</v>
      </c>
    </row>
    <row r="72" spans="1:7" ht="20" x14ac:dyDescent="0.2">
      <c r="A72" s="77">
        <f t="shared" si="3"/>
        <v>26</v>
      </c>
      <c r="B72" s="36" t="s">
        <v>533</v>
      </c>
      <c r="C72" s="36"/>
      <c r="D72" s="36" t="s">
        <v>534</v>
      </c>
      <c r="E72" s="36">
        <v>1895</v>
      </c>
      <c r="G72" s="36" t="s">
        <v>535</v>
      </c>
    </row>
    <row r="73" spans="1:7" ht="20" x14ac:dyDescent="0.2">
      <c r="A73" s="77">
        <f t="shared" si="3"/>
        <v>27</v>
      </c>
      <c r="B73" s="36" t="s">
        <v>539</v>
      </c>
      <c r="C73" s="36"/>
      <c r="D73" s="36" t="s">
        <v>540</v>
      </c>
      <c r="E73" s="36">
        <v>1889</v>
      </c>
      <c r="F73" s="36">
        <v>1898</v>
      </c>
      <c r="G73" s="36" t="s">
        <v>541</v>
      </c>
    </row>
    <row r="74" spans="1:7" ht="20" x14ac:dyDescent="0.2">
      <c r="A74" s="77">
        <f t="shared" si="3"/>
        <v>28</v>
      </c>
      <c r="B74" s="36" t="s">
        <v>542</v>
      </c>
      <c r="C74" s="36"/>
      <c r="D74" s="36" t="s">
        <v>543</v>
      </c>
      <c r="E74" s="36">
        <v>1897</v>
      </c>
      <c r="F74" s="36"/>
      <c r="G74" s="36" t="s">
        <v>544</v>
      </c>
    </row>
    <row r="75" spans="1:7" ht="20" x14ac:dyDescent="0.2">
      <c r="A75" s="77">
        <f t="shared" si="3"/>
        <v>29</v>
      </c>
      <c r="B75" s="36" t="s">
        <v>550</v>
      </c>
      <c r="C75" s="36"/>
      <c r="D75" s="36" t="s">
        <v>551</v>
      </c>
      <c r="E75" s="36">
        <v>1905</v>
      </c>
      <c r="F75" s="36"/>
      <c r="G75" s="36" t="s">
        <v>552</v>
      </c>
    </row>
    <row r="76" spans="1:7" ht="20" x14ac:dyDescent="0.2">
      <c r="A76" s="77">
        <f t="shared" si="3"/>
        <v>30</v>
      </c>
      <c r="B76" s="36" t="s">
        <v>553</v>
      </c>
      <c r="C76" s="36"/>
      <c r="D76" s="36" t="s">
        <v>554</v>
      </c>
      <c r="E76" s="36">
        <v>1900</v>
      </c>
      <c r="F76" s="36">
        <v>1902</v>
      </c>
      <c r="G76" s="36" t="s">
        <v>555</v>
      </c>
    </row>
    <row r="77" spans="1:7" ht="20" x14ac:dyDescent="0.2">
      <c r="A77" s="77">
        <f t="shared" si="3"/>
        <v>31</v>
      </c>
      <c r="B77" s="36" t="s">
        <v>556</v>
      </c>
      <c r="C77" s="36"/>
      <c r="D77" s="36" t="s">
        <v>557</v>
      </c>
      <c r="E77" s="36">
        <v>1910</v>
      </c>
      <c r="F77" s="36">
        <v>1985</v>
      </c>
      <c r="G77" s="36" t="s">
        <v>558</v>
      </c>
    </row>
    <row r="78" spans="1:7" ht="20" x14ac:dyDescent="0.2">
      <c r="A78" s="77">
        <f t="shared" si="3"/>
        <v>32</v>
      </c>
      <c r="B78" s="36" t="s">
        <v>559</v>
      </c>
      <c r="C78" s="36"/>
      <c r="D78" s="36" t="s">
        <v>560</v>
      </c>
      <c r="E78" s="36">
        <v>1907</v>
      </c>
      <c r="F78" s="36"/>
      <c r="G78" s="36" t="s">
        <v>561</v>
      </c>
    </row>
    <row r="79" spans="1:7" ht="20" x14ac:dyDescent="0.2">
      <c r="A79" s="77">
        <f t="shared" si="3"/>
        <v>33</v>
      </c>
      <c r="B79" s="36" t="s">
        <v>562</v>
      </c>
      <c r="C79" s="36"/>
      <c r="D79" s="36" t="s">
        <v>563</v>
      </c>
      <c r="E79" s="36">
        <v>1906</v>
      </c>
      <c r="F79" s="36"/>
      <c r="G79" s="36" t="s">
        <v>564</v>
      </c>
    </row>
    <row r="80" spans="1:7" ht="20" x14ac:dyDescent="0.2">
      <c r="A80" s="77">
        <f t="shared" si="3"/>
        <v>34</v>
      </c>
      <c r="B80" s="36" t="s">
        <v>565</v>
      </c>
      <c r="C80" s="36"/>
      <c r="D80" s="36" t="s">
        <v>566</v>
      </c>
      <c r="E80" s="36">
        <v>1926</v>
      </c>
      <c r="F80" s="36"/>
      <c r="G80" s="36" t="s">
        <v>567</v>
      </c>
    </row>
    <row r="81" spans="1:7" ht="20" x14ac:dyDescent="0.2">
      <c r="A81" s="77">
        <f t="shared" si="3"/>
        <v>35</v>
      </c>
      <c r="B81" s="36" t="s">
        <v>571</v>
      </c>
      <c r="C81" s="36"/>
      <c r="D81" s="36" t="s">
        <v>572</v>
      </c>
      <c r="E81" s="36">
        <v>1986</v>
      </c>
      <c r="F81" s="36"/>
      <c r="G81" s="36" t="s">
        <v>573</v>
      </c>
    </row>
    <row r="82" spans="1:7" ht="20" x14ac:dyDescent="0.2">
      <c r="A82" s="77">
        <f t="shared" si="3"/>
        <v>36</v>
      </c>
      <c r="B82" s="36" t="s">
        <v>574</v>
      </c>
      <c r="C82" s="36"/>
      <c r="D82" s="36" t="s">
        <v>575</v>
      </c>
      <c r="E82" s="36">
        <v>1941</v>
      </c>
      <c r="F82" s="36"/>
      <c r="G82" s="36" t="s">
        <v>576</v>
      </c>
    </row>
    <row r="83" spans="1:7" ht="20" x14ac:dyDescent="0.2">
      <c r="A83" s="77">
        <f t="shared" si="3"/>
        <v>37</v>
      </c>
      <c r="B83" s="36" t="s">
        <v>577</v>
      </c>
      <c r="C83" s="36"/>
      <c r="D83" s="36" t="s">
        <v>578</v>
      </c>
      <c r="E83" s="36">
        <v>1883</v>
      </c>
      <c r="F83" s="36"/>
      <c r="G83" s="36" t="s">
        <v>579</v>
      </c>
    </row>
    <row r="84" spans="1:7" ht="20" x14ac:dyDescent="0.2">
      <c r="A84" s="77">
        <f t="shared" si="3"/>
        <v>38</v>
      </c>
      <c r="B84" s="36" t="s">
        <v>583</v>
      </c>
      <c r="C84" s="36"/>
      <c r="D84" s="36" t="s">
        <v>584</v>
      </c>
      <c r="E84" s="36">
        <v>1887</v>
      </c>
      <c r="F84" s="36"/>
      <c r="G84" s="36" t="s">
        <v>585</v>
      </c>
    </row>
    <row r="85" spans="1:7" ht="20" x14ac:dyDescent="0.2">
      <c r="A85" s="77">
        <f t="shared" si="3"/>
        <v>39</v>
      </c>
      <c r="B85" s="36" t="s">
        <v>588</v>
      </c>
      <c r="C85" s="36"/>
      <c r="D85" s="36" t="s">
        <v>589</v>
      </c>
      <c r="E85" s="36">
        <v>1866</v>
      </c>
      <c r="F85" s="36">
        <v>1974</v>
      </c>
      <c r="G85" s="36" t="s">
        <v>590</v>
      </c>
    </row>
    <row r="86" spans="1:7" ht="20" x14ac:dyDescent="0.2">
      <c r="A86" s="77">
        <f t="shared" si="3"/>
        <v>40</v>
      </c>
      <c r="B86" s="36" t="s">
        <v>591</v>
      </c>
      <c r="C86" s="36"/>
      <c r="D86" s="36" t="s">
        <v>592</v>
      </c>
      <c r="E86" s="36">
        <v>1906</v>
      </c>
      <c r="F86" s="36"/>
      <c r="G86" s="36"/>
    </row>
    <row r="87" spans="1:7" ht="20" x14ac:dyDescent="0.2">
      <c r="A87" s="77">
        <f t="shared" si="3"/>
        <v>41</v>
      </c>
      <c r="B87" s="36" t="s">
        <v>593</v>
      </c>
      <c r="C87" s="36"/>
      <c r="D87" s="36" t="s">
        <v>594</v>
      </c>
      <c r="E87" s="36">
        <v>1917</v>
      </c>
      <c r="F87" s="36">
        <v>1940</v>
      </c>
      <c r="G87" s="36" t="s">
        <v>595</v>
      </c>
    </row>
    <row r="88" spans="1:7" ht="20" x14ac:dyDescent="0.2">
      <c r="A88" s="77">
        <f t="shared" si="3"/>
        <v>42</v>
      </c>
      <c r="B88" s="36" t="s">
        <v>642</v>
      </c>
      <c r="C88" s="36"/>
      <c r="D88" s="36" t="s">
        <v>641</v>
      </c>
      <c r="E88" s="36">
        <v>2006</v>
      </c>
      <c r="F88" s="36">
        <v>2009</v>
      </c>
      <c r="G88" s="36" t="s">
        <v>640</v>
      </c>
    </row>
  </sheetData>
  <phoneticPr fontId="1" type="noConversion"/>
  <pageMargins left="0.5" right="0" top="0.6" bottom="0.04" header="0.75" footer="0.5"/>
  <pageSetup scale="63" orientation="landscape" horizontalDpi="0" verticalDpi="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J35"/>
  <sheetViews>
    <sheetView zoomScale="81" zoomScaleNormal="81" workbookViewId="0"/>
  </sheetViews>
  <sheetFormatPr baseColWidth="10" defaultColWidth="8.83203125" defaultRowHeight="13" x14ac:dyDescent="0.15"/>
  <cols>
    <col min="1" max="1" width="7.5" customWidth="1"/>
    <col min="2" max="2" width="59.5" customWidth="1"/>
    <col min="3" max="3" width="16.1640625" customWidth="1"/>
    <col min="4" max="4" width="26.1640625" customWidth="1"/>
    <col min="5" max="5" width="13.5" bestFit="1" customWidth="1"/>
    <col min="6" max="6" width="13.1640625" customWidth="1"/>
    <col min="7" max="7" width="12.33203125" bestFit="1" customWidth="1"/>
    <col min="8" max="8" width="57.83203125" customWidth="1"/>
    <col min="10" max="10" width="9.83203125" bestFit="1" customWidth="1"/>
  </cols>
  <sheetData>
    <row r="1" spans="1:10" ht="30" x14ac:dyDescent="0.3">
      <c r="A1" s="6" t="s">
        <v>596</v>
      </c>
      <c r="B1" s="1"/>
      <c r="C1" s="1"/>
      <c r="D1" s="1"/>
      <c r="E1" s="1"/>
      <c r="F1" s="1"/>
      <c r="G1" s="1"/>
      <c r="H1" s="1"/>
    </row>
    <row r="2" spans="1:10" ht="40" customHeight="1" x14ac:dyDescent="0.15"/>
    <row r="3" spans="1:10" ht="18" x14ac:dyDescent="0.2">
      <c r="A3" s="101">
        <v>1856</v>
      </c>
      <c r="B3" s="102" t="s">
        <v>606</v>
      </c>
      <c r="C3" s="102"/>
      <c r="D3" s="102"/>
      <c r="E3" s="10">
        <v>1870</v>
      </c>
      <c r="F3" s="100">
        <v>2441</v>
      </c>
      <c r="G3" s="10" t="s">
        <v>77</v>
      </c>
      <c r="H3" s="97">
        <v>0.86</v>
      </c>
    </row>
    <row r="4" spans="1:10" ht="18" x14ac:dyDescent="0.2">
      <c r="A4" s="3">
        <v>1867</v>
      </c>
      <c r="B4" s="95" t="s">
        <v>599</v>
      </c>
      <c r="C4" s="95"/>
      <c r="D4" s="95"/>
      <c r="E4" s="3">
        <v>1900</v>
      </c>
      <c r="F4" s="96">
        <v>40169</v>
      </c>
      <c r="G4" s="10" t="s">
        <v>80</v>
      </c>
      <c r="H4" s="97">
        <v>3.7999999999999999E-2</v>
      </c>
    </row>
    <row r="5" spans="1:10" ht="18" x14ac:dyDescent="0.2">
      <c r="A5" s="3">
        <v>1869</v>
      </c>
      <c r="B5" s="95" t="s">
        <v>607</v>
      </c>
      <c r="C5" s="95"/>
      <c r="D5" s="95"/>
      <c r="E5" s="3">
        <v>1930</v>
      </c>
      <c r="F5" s="96">
        <v>75933</v>
      </c>
      <c r="G5" s="10" t="s">
        <v>78</v>
      </c>
      <c r="H5" s="97">
        <v>6.3E-2</v>
      </c>
    </row>
    <row r="6" spans="1:10" ht="18" x14ac:dyDescent="0.2">
      <c r="E6" s="3">
        <v>1960</v>
      </c>
      <c r="F6" s="94">
        <v>128521</v>
      </c>
      <c r="G6" s="10" t="s">
        <v>605</v>
      </c>
      <c r="H6" s="97">
        <v>0.03</v>
      </c>
    </row>
    <row r="7" spans="1:10" ht="18" x14ac:dyDescent="0.2">
      <c r="A7" s="98"/>
      <c r="B7" s="3"/>
      <c r="C7" s="3"/>
      <c r="D7" s="3"/>
      <c r="E7" s="3">
        <v>2010</v>
      </c>
      <c r="F7" s="96">
        <v>258379</v>
      </c>
      <c r="G7" s="10" t="s">
        <v>79</v>
      </c>
      <c r="H7" s="97">
        <v>1E-3</v>
      </c>
    </row>
    <row r="8" spans="1:10" ht="18" x14ac:dyDescent="0.2">
      <c r="A8" s="98"/>
      <c r="B8" s="3"/>
      <c r="C8" s="3"/>
      <c r="D8" s="3"/>
      <c r="E8" s="3"/>
      <c r="F8" s="3"/>
      <c r="G8" s="3"/>
      <c r="H8" s="3"/>
      <c r="I8" s="3"/>
      <c r="J8" s="99"/>
    </row>
    <row r="9" spans="1:10" ht="18" x14ac:dyDescent="0.2">
      <c r="A9" s="3"/>
      <c r="B9" s="3"/>
      <c r="C9" s="3"/>
      <c r="D9" s="3"/>
      <c r="E9" s="3"/>
      <c r="F9" s="7" t="s">
        <v>82</v>
      </c>
      <c r="G9" s="7"/>
      <c r="H9" s="3"/>
    </row>
    <row r="10" spans="1:10" ht="18" x14ac:dyDescent="0.2">
      <c r="A10" s="3"/>
      <c r="B10" s="28" t="s">
        <v>83</v>
      </c>
      <c r="C10" s="28"/>
      <c r="D10" s="28" t="s">
        <v>45</v>
      </c>
      <c r="E10" s="28" t="s">
        <v>84</v>
      </c>
      <c r="F10" s="29" t="s">
        <v>12</v>
      </c>
      <c r="G10" s="29" t="s">
        <v>13</v>
      </c>
      <c r="H10" s="28" t="s">
        <v>85</v>
      </c>
    </row>
    <row r="11" spans="1:10" ht="11" customHeight="1" x14ac:dyDescent="0.2">
      <c r="A11" s="3"/>
      <c r="B11" s="3"/>
      <c r="C11" s="3"/>
      <c r="D11" s="3"/>
      <c r="E11" s="3"/>
      <c r="F11" s="3"/>
      <c r="G11" s="3"/>
      <c r="H11" s="3"/>
    </row>
    <row r="12" spans="1:10" ht="18" x14ac:dyDescent="0.2">
      <c r="A12" s="63">
        <v>1</v>
      </c>
      <c r="B12" s="3" t="s">
        <v>637</v>
      </c>
      <c r="C12" s="3"/>
      <c r="D12" s="3" t="s">
        <v>633</v>
      </c>
      <c r="E12" s="3">
        <v>68508</v>
      </c>
      <c r="F12" s="3">
        <v>1869</v>
      </c>
      <c r="G12" s="3">
        <v>1923</v>
      </c>
      <c r="H12" s="94" t="s">
        <v>638</v>
      </c>
    </row>
    <row r="13" spans="1:10" ht="18" x14ac:dyDescent="0.2">
      <c r="A13" s="63">
        <f t="shared" ref="A13:A21" si="0">1+A12</f>
        <v>2</v>
      </c>
      <c r="B13" s="3" t="s">
        <v>632</v>
      </c>
      <c r="C13" s="3"/>
      <c r="D13" s="3" t="s">
        <v>630</v>
      </c>
      <c r="E13" s="3">
        <v>68508</v>
      </c>
      <c r="F13" s="3">
        <v>1874</v>
      </c>
      <c r="G13" s="3">
        <v>1879</v>
      </c>
      <c r="H13" s="3" t="s">
        <v>631</v>
      </c>
    </row>
    <row r="14" spans="1:10" ht="18" x14ac:dyDescent="0.2">
      <c r="A14" s="63">
        <f t="shared" si="0"/>
        <v>3</v>
      </c>
      <c r="B14" s="3" t="s">
        <v>602</v>
      </c>
      <c r="C14" s="3"/>
      <c r="D14" s="3" t="s">
        <v>627</v>
      </c>
      <c r="E14" s="3">
        <v>68508</v>
      </c>
      <c r="F14" s="3">
        <v>1888</v>
      </c>
      <c r="G14" s="3"/>
      <c r="H14" s="3" t="s">
        <v>629</v>
      </c>
    </row>
    <row r="15" spans="1:10" ht="18" x14ac:dyDescent="0.2">
      <c r="A15" s="63">
        <f t="shared" si="0"/>
        <v>4</v>
      </c>
      <c r="B15" s="3" t="s">
        <v>603</v>
      </c>
      <c r="C15" s="3"/>
      <c r="D15" s="3" t="s">
        <v>612</v>
      </c>
      <c r="E15" s="3">
        <v>68509</v>
      </c>
      <c r="F15" s="3">
        <v>1922</v>
      </c>
      <c r="G15" s="3">
        <v>1932</v>
      </c>
      <c r="H15" s="3" t="s">
        <v>604</v>
      </c>
      <c r="I15" s="3"/>
    </row>
    <row r="16" spans="1:10" ht="18" x14ac:dyDescent="0.2">
      <c r="A16" s="63">
        <f t="shared" si="0"/>
        <v>5</v>
      </c>
      <c r="B16" s="3" t="s">
        <v>625</v>
      </c>
      <c r="C16" s="3"/>
      <c r="D16" s="3" t="s">
        <v>622</v>
      </c>
      <c r="E16" s="3">
        <v>68508</v>
      </c>
      <c r="F16" s="3">
        <v>1869</v>
      </c>
      <c r="G16" s="3"/>
      <c r="H16" s="3" t="s">
        <v>626</v>
      </c>
    </row>
    <row r="17" spans="1:9" ht="18" x14ac:dyDescent="0.2">
      <c r="A17" s="63">
        <f t="shared" si="0"/>
        <v>6</v>
      </c>
      <c r="B17" s="3" t="s">
        <v>623</v>
      </c>
      <c r="C17" s="3"/>
      <c r="D17" s="3" t="s">
        <v>624</v>
      </c>
      <c r="E17" s="3">
        <v>68508</v>
      </c>
      <c r="F17" s="3">
        <v>1909</v>
      </c>
      <c r="G17" s="3">
        <v>1911</v>
      </c>
      <c r="H17" s="3" t="s">
        <v>61</v>
      </c>
      <c r="I17" s="3"/>
    </row>
    <row r="18" spans="1:9" ht="18" x14ac:dyDescent="0.2">
      <c r="A18" s="63">
        <f t="shared" si="0"/>
        <v>7</v>
      </c>
      <c r="B18" s="3" t="s">
        <v>615</v>
      </c>
      <c r="C18" s="3"/>
      <c r="D18" s="3" t="s">
        <v>613</v>
      </c>
      <c r="E18" s="3">
        <v>68502</v>
      </c>
      <c r="F18" s="3">
        <v>1930</v>
      </c>
      <c r="G18" s="3">
        <v>1931</v>
      </c>
      <c r="H18" s="3" t="s">
        <v>614</v>
      </c>
    </row>
    <row r="19" spans="1:9" ht="18" x14ac:dyDescent="0.2">
      <c r="A19" s="63">
        <f t="shared" si="0"/>
        <v>8</v>
      </c>
      <c r="B19" s="3" t="s">
        <v>761</v>
      </c>
      <c r="C19" s="3"/>
      <c r="D19" s="3"/>
      <c r="E19" s="3"/>
      <c r="F19" s="3" t="s">
        <v>600</v>
      </c>
      <c r="G19" s="3"/>
      <c r="H19" s="3" t="s">
        <v>601</v>
      </c>
    </row>
    <row r="20" spans="1:9" ht="18" x14ac:dyDescent="0.2">
      <c r="A20" s="63">
        <f t="shared" si="0"/>
        <v>9</v>
      </c>
      <c r="B20" s="3" t="s">
        <v>621</v>
      </c>
      <c r="C20" s="3"/>
      <c r="D20" s="3"/>
      <c r="E20" s="3" t="s">
        <v>620</v>
      </c>
      <c r="F20" s="3"/>
    </row>
    <row r="21" spans="1:9" ht="18" x14ac:dyDescent="0.2">
      <c r="A21" s="63">
        <f t="shared" si="0"/>
        <v>10</v>
      </c>
      <c r="B21" s="3" t="s">
        <v>598</v>
      </c>
      <c r="C21" s="3"/>
      <c r="D21" s="3" t="s">
        <v>618</v>
      </c>
      <c r="E21" s="3">
        <v>68503</v>
      </c>
      <c r="F21" s="3">
        <v>1919</v>
      </c>
      <c r="G21" s="3">
        <v>1998</v>
      </c>
      <c r="H21" s="3" t="s">
        <v>619</v>
      </c>
    </row>
    <row r="22" spans="1:9" ht="18" x14ac:dyDescent="0.2">
      <c r="A22" s="5"/>
    </row>
    <row r="23" spans="1:9" ht="18" x14ac:dyDescent="0.2">
      <c r="B23" s="3" t="s">
        <v>611</v>
      </c>
      <c r="C23" s="3"/>
      <c r="D23" s="3" t="s">
        <v>610</v>
      </c>
      <c r="E23" s="3">
        <v>68508</v>
      </c>
      <c r="F23" s="3">
        <v>1991</v>
      </c>
      <c r="G23" s="3"/>
      <c r="H23" s="3" t="s">
        <v>762</v>
      </c>
    </row>
    <row r="24" spans="1:9" ht="18" x14ac:dyDescent="0.2">
      <c r="B24" s="3" t="s">
        <v>608</v>
      </c>
      <c r="C24" s="3"/>
      <c r="D24" s="3" t="s">
        <v>609</v>
      </c>
      <c r="E24" s="3">
        <v>68508</v>
      </c>
      <c r="F24" s="3"/>
      <c r="G24" s="3"/>
      <c r="H24" s="3" t="s">
        <v>762</v>
      </c>
    </row>
    <row r="25" spans="1:9" ht="18" x14ac:dyDescent="0.2">
      <c r="B25" s="3"/>
      <c r="C25" s="3"/>
      <c r="D25" s="3"/>
      <c r="E25" s="3"/>
      <c r="F25" s="3"/>
      <c r="G25" s="3"/>
      <c r="H25" s="3"/>
    </row>
    <row r="26" spans="1:9" ht="20" x14ac:dyDescent="0.2">
      <c r="A26" s="36">
        <v>1</v>
      </c>
      <c r="B26" s="36" t="s">
        <v>91</v>
      </c>
      <c r="C26" s="36" t="s">
        <v>959</v>
      </c>
      <c r="D26" s="36"/>
      <c r="F26" s="36">
        <v>1</v>
      </c>
      <c r="G26" s="36" t="s">
        <v>1030</v>
      </c>
    </row>
    <row r="27" spans="1:9" ht="20" x14ac:dyDescent="0.2">
      <c r="A27" s="36">
        <v>2</v>
      </c>
      <c r="B27" s="36" t="s">
        <v>1029</v>
      </c>
      <c r="C27" s="36" t="s">
        <v>960</v>
      </c>
      <c r="D27" s="36"/>
      <c r="F27" s="36">
        <v>1</v>
      </c>
      <c r="G27" s="36" t="s">
        <v>1024</v>
      </c>
    </row>
    <row r="28" spans="1:9" ht="20" x14ac:dyDescent="0.2">
      <c r="A28" s="36">
        <v>1</v>
      </c>
      <c r="B28" s="36" t="s">
        <v>95</v>
      </c>
      <c r="C28" s="36" t="s">
        <v>961</v>
      </c>
      <c r="D28" s="36"/>
      <c r="F28" s="36">
        <v>1</v>
      </c>
      <c r="G28" s="36" t="s">
        <v>1027</v>
      </c>
    </row>
    <row r="29" spans="1:9" ht="20" x14ac:dyDescent="0.2">
      <c r="A29" s="36">
        <v>2</v>
      </c>
      <c r="B29" s="36" t="s">
        <v>1016</v>
      </c>
      <c r="C29" s="36" t="s">
        <v>962</v>
      </c>
      <c r="D29" s="36"/>
      <c r="F29" s="36">
        <v>1</v>
      </c>
      <c r="G29" s="36" t="s">
        <v>0</v>
      </c>
    </row>
    <row r="30" spans="1:9" ht="20" x14ac:dyDescent="0.2">
      <c r="C30" s="36"/>
      <c r="D30" s="36"/>
      <c r="E30" s="36"/>
    </row>
    <row r="31" spans="1:9" ht="20" x14ac:dyDescent="0.2">
      <c r="A31" s="36"/>
      <c r="B31" s="36"/>
      <c r="C31" s="36"/>
      <c r="D31" s="36"/>
      <c r="E31" s="36"/>
      <c r="F31" s="36">
        <f>SUM(A26:A29)+SUM(F26:F29)</f>
        <v>10</v>
      </c>
      <c r="G31" s="36" t="s">
        <v>31</v>
      </c>
    </row>
    <row r="32" spans="1:9" ht="18" x14ac:dyDescent="0.2">
      <c r="B32" s="28" t="s">
        <v>628</v>
      </c>
      <c r="C32" s="28"/>
    </row>
    <row r="34" spans="2:8" ht="18" x14ac:dyDescent="0.2">
      <c r="B34" s="3" t="s">
        <v>597</v>
      </c>
      <c r="C34" s="3"/>
      <c r="D34" s="3" t="s">
        <v>616</v>
      </c>
      <c r="E34" s="3">
        <v>68508</v>
      </c>
      <c r="F34" s="3"/>
      <c r="G34" s="3">
        <v>1996</v>
      </c>
      <c r="H34" s="3" t="s">
        <v>617</v>
      </c>
    </row>
    <row r="35" spans="2:8" ht="18" x14ac:dyDescent="0.2">
      <c r="B35" s="3" t="s">
        <v>635</v>
      </c>
      <c r="C35" s="3"/>
      <c r="D35" s="3" t="s">
        <v>636</v>
      </c>
      <c r="E35" s="3"/>
      <c r="F35" s="3">
        <v>1892</v>
      </c>
      <c r="G35" s="3"/>
      <c r="H35" s="3" t="s">
        <v>639</v>
      </c>
    </row>
  </sheetData>
  <phoneticPr fontId="1" type="noConversion"/>
  <pageMargins left="0.25" right="0.25" top="0.75" bottom="0.75" header="0.3" footer="0.3"/>
  <pageSetup scale="66" orientation="landscape" horizontalDpi="0" verticalDpi="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M61"/>
  <sheetViews>
    <sheetView zoomScale="90" zoomScaleNormal="90" workbookViewId="0">
      <selection sqref="A1:H61"/>
    </sheetView>
  </sheetViews>
  <sheetFormatPr baseColWidth="10" defaultColWidth="8.83203125" defaultRowHeight="13" x14ac:dyDescent="0.15"/>
  <cols>
    <col min="1" max="1" width="7.5" customWidth="1"/>
    <col min="2" max="2" width="50" customWidth="1"/>
    <col min="3" max="3" width="12.33203125" customWidth="1"/>
    <col min="4" max="4" width="45" customWidth="1"/>
    <col min="5" max="5" width="13.5" bestFit="1" customWidth="1"/>
    <col min="6" max="6" width="13.1640625" customWidth="1"/>
    <col min="7" max="7" width="12.33203125" bestFit="1" customWidth="1"/>
    <col min="8" max="8" width="59.6640625" customWidth="1"/>
  </cols>
  <sheetData>
    <row r="1" spans="1:8" ht="30" x14ac:dyDescent="0.3">
      <c r="A1" s="6" t="s">
        <v>667</v>
      </c>
      <c r="B1" s="1"/>
      <c r="C1" s="1"/>
      <c r="D1" s="1"/>
      <c r="E1" s="1"/>
      <c r="F1" s="1"/>
      <c r="G1" s="1"/>
      <c r="H1" s="1"/>
    </row>
    <row r="2" spans="1:8" ht="21" customHeight="1" x14ac:dyDescent="0.15"/>
    <row r="3" spans="1:8" ht="18" x14ac:dyDescent="0.2">
      <c r="A3" s="101">
        <v>1850</v>
      </c>
      <c r="B3" s="102" t="s">
        <v>712</v>
      </c>
      <c r="C3" s="102"/>
      <c r="D3" s="102"/>
      <c r="E3" s="10">
        <v>1860</v>
      </c>
      <c r="F3" s="100">
        <v>4418</v>
      </c>
      <c r="G3" s="10" t="s">
        <v>77</v>
      </c>
      <c r="H3" s="97">
        <v>0.54900000000000004</v>
      </c>
    </row>
    <row r="4" spans="1:8" ht="18" x14ac:dyDescent="0.2">
      <c r="A4" s="3">
        <v>1853</v>
      </c>
      <c r="B4" s="95" t="s">
        <v>722</v>
      </c>
      <c r="C4" s="95"/>
      <c r="D4" s="95"/>
      <c r="E4" s="3">
        <v>1890</v>
      </c>
      <c r="F4" s="96">
        <v>132716</v>
      </c>
      <c r="G4" s="10" t="s">
        <v>80</v>
      </c>
      <c r="H4" s="97">
        <v>0.29899999999999999</v>
      </c>
    </row>
    <row r="5" spans="1:8" ht="18" x14ac:dyDescent="0.2">
      <c r="A5" s="3">
        <v>1869</v>
      </c>
      <c r="B5" s="95" t="s">
        <v>725</v>
      </c>
      <c r="C5" s="95"/>
      <c r="D5" s="95"/>
      <c r="E5" s="3">
        <v>1920</v>
      </c>
      <c r="F5" s="96">
        <v>324410</v>
      </c>
      <c r="G5" s="10" t="s">
        <v>78</v>
      </c>
      <c r="H5" s="97">
        <v>0.1</v>
      </c>
    </row>
    <row r="6" spans="1:8" ht="18" x14ac:dyDescent="0.2">
      <c r="A6" s="3">
        <v>1889</v>
      </c>
      <c r="B6" s="95" t="s">
        <v>723</v>
      </c>
      <c r="C6" s="95"/>
      <c r="E6" s="3">
        <v>1970</v>
      </c>
      <c r="F6" s="94">
        <v>507330</v>
      </c>
      <c r="G6" s="10" t="s">
        <v>605</v>
      </c>
      <c r="H6" s="106">
        <v>4.4999999999999998E-2</v>
      </c>
    </row>
    <row r="7" spans="1:8" ht="18" x14ac:dyDescent="0.2">
      <c r="D7" s="3"/>
      <c r="E7" s="3">
        <v>2010</v>
      </c>
      <c r="F7" s="96">
        <v>459787</v>
      </c>
      <c r="G7" s="10" t="s">
        <v>79</v>
      </c>
      <c r="H7" s="97">
        <v>2.5000000000000001E-2</v>
      </c>
    </row>
    <row r="8" spans="1:8" ht="18" x14ac:dyDescent="0.2">
      <c r="B8" s="3" t="s">
        <v>724</v>
      </c>
      <c r="C8" s="3"/>
      <c r="D8" s="3"/>
      <c r="E8" s="3"/>
      <c r="F8" s="96"/>
      <c r="G8" s="10"/>
      <c r="H8" s="97"/>
    </row>
    <row r="9" spans="1:8" ht="18" x14ac:dyDescent="0.2">
      <c r="A9" s="98"/>
      <c r="D9" s="3"/>
      <c r="E9" s="3"/>
      <c r="F9" s="3"/>
      <c r="G9" s="3" t="s">
        <v>31</v>
      </c>
      <c r="H9" s="105">
        <f>SUM(H3:H7)</f>
        <v>1.018</v>
      </c>
    </row>
    <row r="10" spans="1:8" ht="18" x14ac:dyDescent="0.2">
      <c r="A10" s="98"/>
      <c r="B10" s="3" t="s">
        <v>720</v>
      </c>
      <c r="C10" s="3"/>
      <c r="D10" s="3"/>
      <c r="E10" s="3"/>
      <c r="F10" s="3"/>
      <c r="G10" s="3"/>
      <c r="H10" s="105"/>
    </row>
    <row r="11" spans="1:8" ht="18" x14ac:dyDescent="0.2">
      <c r="A11" s="3"/>
      <c r="B11" s="3" t="s">
        <v>721</v>
      </c>
      <c r="C11" s="3"/>
      <c r="D11" s="3"/>
      <c r="E11" s="3"/>
      <c r="H11" s="3"/>
    </row>
    <row r="12" spans="1:8" ht="18" x14ac:dyDescent="0.2">
      <c r="A12" s="3"/>
      <c r="B12" s="3"/>
      <c r="C12" s="3"/>
      <c r="D12" s="3"/>
      <c r="E12" s="3"/>
      <c r="F12" s="7" t="s">
        <v>82</v>
      </c>
      <c r="G12" s="7"/>
      <c r="H12" s="3"/>
    </row>
    <row r="13" spans="1:8" ht="18" x14ac:dyDescent="0.2">
      <c r="A13" s="3"/>
      <c r="B13" s="28" t="s">
        <v>83</v>
      </c>
      <c r="C13" s="28"/>
      <c r="D13" s="28" t="s">
        <v>45</v>
      </c>
      <c r="E13" s="28" t="s">
        <v>84</v>
      </c>
      <c r="F13" s="29" t="s">
        <v>12</v>
      </c>
      <c r="G13" s="29" t="s">
        <v>13</v>
      </c>
      <c r="H13" s="28" t="s">
        <v>85</v>
      </c>
    </row>
    <row r="14" spans="1:8" ht="11" customHeight="1" x14ac:dyDescent="0.2">
      <c r="A14" s="3"/>
      <c r="B14" s="3"/>
      <c r="C14" s="3"/>
      <c r="D14" s="3"/>
      <c r="E14" s="3"/>
      <c r="F14" s="3"/>
      <c r="G14" s="3"/>
      <c r="H14" s="3"/>
    </row>
    <row r="15" spans="1:8" ht="18" x14ac:dyDescent="0.2">
      <c r="A15" s="3"/>
      <c r="B15" s="3" t="s">
        <v>698</v>
      </c>
      <c r="C15" s="3"/>
      <c r="D15" s="3" t="s">
        <v>672</v>
      </c>
      <c r="E15" s="3">
        <v>64106</v>
      </c>
      <c r="F15" s="3">
        <v>1904</v>
      </c>
      <c r="G15" s="3"/>
      <c r="H15" s="3" t="s">
        <v>673</v>
      </c>
    </row>
    <row r="16" spans="1:8" ht="18" x14ac:dyDescent="0.2">
      <c r="A16" s="63">
        <v>1</v>
      </c>
      <c r="B16" s="3" t="s">
        <v>690</v>
      </c>
      <c r="C16" s="3"/>
      <c r="D16" s="3" t="s">
        <v>688</v>
      </c>
      <c r="E16" s="3">
        <v>64105</v>
      </c>
      <c r="F16" s="3">
        <v>1886</v>
      </c>
      <c r="G16" s="3"/>
      <c r="H16" s="3" t="s">
        <v>689</v>
      </c>
    </row>
    <row r="17" spans="1:8" ht="18" x14ac:dyDescent="0.2">
      <c r="A17" s="63">
        <f t="shared" ref="A17:A33" si="0">1+A16</f>
        <v>2</v>
      </c>
      <c r="B17" s="3" t="s">
        <v>686</v>
      </c>
      <c r="C17" s="3"/>
      <c r="D17" s="3" t="s">
        <v>685</v>
      </c>
      <c r="E17" s="3">
        <v>64105</v>
      </c>
      <c r="F17" s="3">
        <v>1887</v>
      </c>
      <c r="G17" s="3">
        <v>1889</v>
      </c>
      <c r="H17" s="3" t="s">
        <v>683</v>
      </c>
    </row>
    <row r="18" spans="1:8" ht="18" x14ac:dyDescent="0.2">
      <c r="A18" s="63">
        <f t="shared" si="0"/>
        <v>3</v>
      </c>
      <c r="B18" s="3" t="s">
        <v>710</v>
      </c>
      <c r="C18" s="3"/>
      <c r="D18" s="3" t="s">
        <v>706</v>
      </c>
      <c r="E18" s="3">
        <v>64106</v>
      </c>
      <c r="F18" s="3">
        <v>1932</v>
      </c>
      <c r="G18" s="3"/>
      <c r="H18" s="3" t="s">
        <v>705</v>
      </c>
    </row>
    <row r="19" spans="1:8" ht="18" x14ac:dyDescent="0.2">
      <c r="A19" s="63">
        <f t="shared" si="0"/>
        <v>4</v>
      </c>
      <c r="B19" s="3" t="s">
        <v>694</v>
      </c>
      <c r="C19" s="3"/>
      <c r="D19" s="3" t="s">
        <v>681</v>
      </c>
      <c r="E19" s="3">
        <v>64105</v>
      </c>
      <c r="F19" s="3">
        <v>1895</v>
      </c>
      <c r="G19" s="3"/>
      <c r="H19" s="3" t="s">
        <v>682</v>
      </c>
    </row>
    <row r="20" spans="1:8" ht="18" x14ac:dyDescent="0.2">
      <c r="A20" s="63">
        <f t="shared" si="0"/>
        <v>5</v>
      </c>
      <c r="B20" s="3" t="s">
        <v>708</v>
      </c>
      <c r="C20" s="3"/>
      <c r="D20" s="3" t="s">
        <v>702</v>
      </c>
      <c r="E20" s="3">
        <v>64105</v>
      </c>
      <c r="F20" s="3">
        <v>1930</v>
      </c>
      <c r="G20" s="3"/>
      <c r="H20" s="3" t="s">
        <v>703</v>
      </c>
    </row>
    <row r="21" spans="1:8" ht="18" x14ac:dyDescent="0.2">
      <c r="A21" s="63">
        <f t="shared" si="0"/>
        <v>6</v>
      </c>
      <c r="B21" s="3" t="s">
        <v>692</v>
      </c>
      <c r="C21" s="3"/>
      <c r="D21" s="3" t="s">
        <v>691</v>
      </c>
      <c r="E21" s="3">
        <v>64105</v>
      </c>
      <c r="F21" s="3">
        <v>1900</v>
      </c>
      <c r="G21" s="3"/>
      <c r="H21" s="3" t="s">
        <v>693</v>
      </c>
    </row>
    <row r="22" spans="1:8" ht="18" x14ac:dyDescent="0.2">
      <c r="A22" s="63">
        <f t="shared" si="0"/>
        <v>7</v>
      </c>
      <c r="B22" s="3" t="s">
        <v>671</v>
      </c>
      <c r="C22" s="3"/>
      <c r="D22" s="3" t="s">
        <v>748</v>
      </c>
      <c r="E22" s="3">
        <v>64105</v>
      </c>
      <c r="F22" s="3">
        <v>1882</v>
      </c>
      <c r="G22" s="3">
        <v>1883</v>
      </c>
      <c r="H22" s="3"/>
    </row>
    <row r="23" spans="1:8" ht="18" x14ac:dyDescent="0.2">
      <c r="A23" s="63">
        <f t="shared" si="0"/>
        <v>8</v>
      </c>
      <c r="B23" s="3" t="s">
        <v>674</v>
      </c>
      <c r="C23" s="3"/>
      <c r="D23" s="3" t="s">
        <v>675</v>
      </c>
      <c r="E23" s="3">
        <v>64105</v>
      </c>
      <c r="F23" s="3">
        <v>1898</v>
      </c>
      <c r="H23" s="3" t="s">
        <v>684</v>
      </c>
    </row>
    <row r="24" spans="1:8" ht="18" x14ac:dyDescent="0.2">
      <c r="A24" s="63">
        <f t="shared" si="0"/>
        <v>9</v>
      </c>
      <c r="B24" s="3" t="s">
        <v>719</v>
      </c>
      <c r="C24" s="3"/>
      <c r="D24" s="3"/>
      <c r="E24" s="3">
        <v>64105</v>
      </c>
      <c r="F24" s="3">
        <v>1976</v>
      </c>
      <c r="G24" s="3">
        <v>1994</v>
      </c>
      <c r="H24" s="3" t="s">
        <v>718</v>
      </c>
    </row>
    <row r="25" spans="1:8" ht="18" x14ac:dyDescent="0.2">
      <c r="A25" s="63">
        <f t="shared" si="0"/>
        <v>10</v>
      </c>
      <c r="B25" s="3" t="s">
        <v>740</v>
      </c>
      <c r="C25" s="3"/>
      <c r="D25" s="3" t="s">
        <v>739</v>
      </c>
      <c r="E25" s="3">
        <v>64108</v>
      </c>
      <c r="F25" s="3">
        <v>2006</v>
      </c>
      <c r="G25" s="3">
        <v>2011</v>
      </c>
      <c r="H25" s="3" t="s">
        <v>741</v>
      </c>
    </row>
    <row r="26" spans="1:8" ht="18" x14ac:dyDescent="0.2">
      <c r="A26" s="63">
        <f t="shared" si="0"/>
        <v>11</v>
      </c>
      <c r="B26" s="3" t="s">
        <v>709</v>
      </c>
      <c r="C26" s="3"/>
      <c r="D26" s="3" t="s">
        <v>704</v>
      </c>
      <c r="E26" s="3">
        <v>64105</v>
      </c>
      <c r="F26" s="3">
        <v>1931</v>
      </c>
      <c r="G26" s="3"/>
      <c r="H26" s="3" t="s">
        <v>705</v>
      </c>
    </row>
    <row r="27" spans="1:8" ht="18" x14ac:dyDescent="0.2">
      <c r="A27" s="63">
        <f t="shared" si="0"/>
        <v>12</v>
      </c>
      <c r="B27" s="3" t="s">
        <v>711</v>
      </c>
      <c r="C27" s="3"/>
      <c r="D27" s="3" t="s">
        <v>727</v>
      </c>
      <c r="E27" s="3">
        <v>64105</v>
      </c>
      <c r="F27" s="3">
        <v>2006</v>
      </c>
      <c r="G27" s="3"/>
      <c r="H27" s="3" t="s">
        <v>701</v>
      </c>
    </row>
    <row r="28" spans="1:8" ht="18" x14ac:dyDescent="0.2">
      <c r="A28" s="63">
        <f t="shared" si="0"/>
        <v>13</v>
      </c>
      <c r="B28" s="3" t="s">
        <v>697</v>
      </c>
      <c r="C28" s="3"/>
      <c r="D28" s="3" t="s">
        <v>695</v>
      </c>
      <c r="E28" s="3">
        <v>64105</v>
      </c>
      <c r="F28" s="3">
        <v>1926</v>
      </c>
      <c r="G28" s="3"/>
      <c r="H28" s="3" t="s">
        <v>696</v>
      </c>
    </row>
    <row r="29" spans="1:8" ht="18" x14ac:dyDescent="0.2">
      <c r="A29" s="63">
        <f t="shared" si="0"/>
        <v>14</v>
      </c>
      <c r="B29" s="3" t="s">
        <v>680</v>
      </c>
      <c r="C29" s="3"/>
      <c r="D29" s="3" t="s">
        <v>750</v>
      </c>
      <c r="E29" s="3">
        <v>64106</v>
      </c>
      <c r="F29" s="3">
        <v>1934</v>
      </c>
      <c r="G29" s="3"/>
      <c r="H29" s="3" t="s">
        <v>679</v>
      </c>
    </row>
    <row r="30" spans="1:8" ht="18" x14ac:dyDescent="0.2">
      <c r="A30" s="63">
        <f t="shared" si="0"/>
        <v>15</v>
      </c>
      <c r="B30" s="3" t="s">
        <v>678</v>
      </c>
      <c r="C30" s="3"/>
      <c r="D30" s="3" t="s">
        <v>726</v>
      </c>
      <c r="E30" s="3">
        <v>64106</v>
      </c>
      <c r="F30" s="3">
        <v>1935</v>
      </c>
      <c r="G30" s="3">
        <v>1937</v>
      </c>
      <c r="H30" s="3" t="s">
        <v>677</v>
      </c>
    </row>
    <row r="31" spans="1:8" ht="18" x14ac:dyDescent="0.2">
      <c r="A31" s="63">
        <f t="shared" si="0"/>
        <v>16</v>
      </c>
      <c r="B31" s="3" t="s">
        <v>716</v>
      </c>
      <c r="C31" s="3"/>
      <c r="D31" s="3" t="s">
        <v>733</v>
      </c>
      <c r="E31" s="3">
        <v>64152</v>
      </c>
      <c r="F31" s="3">
        <v>1857</v>
      </c>
      <c r="G31" s="3"/>
      <c r="H31" s="3" t="s">
        <v>734</v>
      </c>
    </row>
    <row r="32" spans="1:8" ht="18" x14ac:dyDescent="0.2">
      <c r="A32" s="63">
        <f t="shared" si="0"/>
        <v>17</v>
      </c>
      <c r="B32" s="3" t="s">
        <v>717</v>
      </c>
      <c r="C32" s="3"/>
      <c r="D32" s="3" t="s">
        <v>735</v>
      </c>
      <c r="E32" s="3">
        <v>64106</v>
      </c>
      <c r="F32" s="3">
        <v>2002</v>
      </c>
      <c r="G32" s="3">
        <v>2012</v>
      </c>
      <c r="H32" s="3" t="s">
        <v>736</v>
      </c>
    </row>
    <row r="33" spans="1:13" ht="18" x14ac:dyDescent="0.2">
      <c r="A33" s="63">
        <f t="shared" si="0"/>
        <v>18</v>
      </c>
      <c r="B33" s="3" t="s">
        <v>743</v>
      </c>
      <c r="C33" s="3"/>
      <c r="D33" s="3"/>
      <c r="F33" s="3">
        <v>2014</v>
      </c>
      <c r="G33" s="3">
        <v>2016</v>
      </c>
      <c r="H33" s="3" t="s">
        <v>742</v>
      </c>
    </row>
    <row r="34" spans="1:13" ht="18" x14ac:dyDescent="0.2">
      <c r="A34" s="3"/>
      <c r="B34" s="3"/>
      <c r="C34" s="3"/>
      <c r="D34" s="3"/>
      <c r="E34" s="3"/>
      <c r="F34" s="3"/>
      <c r="G34" s="3"/>
      <c r="H34" s="3"/>
    </row>
    <row r="35" spans="1:13" ht="18" x14ac:dyDescent="0.2">
      <c r="A35" s="3"/>
      <c r="B35" s="28" t="s">
        <v>755</v>
      </c>
      <c r="C35" s="28"/>
      <c r="D35" s="3"/>
      <c r="E35" s="3"/>
      <c r="F35" s="3"/>
      <c r="G35" s="3"/>
      <c r="H35" s="3"/>
    </row>
    <row r="36" spans="1:13" ht="18" x14ac:dyDescent="0.2">
      <c r="A36" s="3"/>
      <c r="B36" s="3"/>
      <c r="C36" s="3"/>
      <c r="D36" s="3"/>
      <c r="E36" s="3"/>
      <c r="F36" s="3"/>
      <c r="G36" s="3"/>
      <c r="H36" s="3"/>
    </row>
    <row r="37" spans="1:13" ht="18" x14ac:dyDescent="0.2">
      <c r="A37" s="63">
        <f>1+A33</f>
        <v>19</v>
      </c>
      <c r="B37" s="3" t="s">
        <v>752</v>
      </c>
      <c r="C37" s="3"/>
      <c r="D37" s="3" t="s">
        <v>661</v>
      </c>
      <c r="E37" s="3">
        <v>64108</v>
      </c>
      <c r="F37" s="3">
        <v>1914</v>
      </c>
      <c r="G37" s="3">
        <v>1985</v>
      </c>
      <c r="H37" s="3" t="s">
        <v>751</v>
      </c>
    </row>
    <row r="38" spans="1:13" ht="18" x14ac:dyDescent="0.2">
      <c r="A38" s="63">
        <f>1+A37</f>
        <v>20</v>
      </c>
      <c r="B38" s="3" t="s">
        <v>663</v>
      </c>
      <c r="C38" s="3"/>
      <c r="D38" s="3" t="s">
        <v>664</v>
      </c>
      <c r="E38" s="3">
        <v>64108</v>
      </c>
      <c r="F38" s="3">
        <v>1921</v>
      </c>
      <c r="G38" s="3">
        <v>1926</v>
      </c>
      <c r="H38" s="94" t="s">
        <v>662</v>
      </c>
    </row>
    <row r="39" spans="1:13" ht="18" x14ac:dyDescent="0.2">
      <c r="A39" s="63">
        <f>1+A38</f>
        <v>21</v>
      </c>
      <c r="B39" s="3" t="s">
        <v>707</v>
      </c>
      <c r="C39" s="3"/>
      <c r="D39" s="3" t="s">
        <v>700</v>
      </c>
      <c r="E39" s="3">
        <v>64108</v>
      </c>
      <c r="F39" s="3">
        <v>1914</v>
      </c>
      <c r="G39" s="3"/>
      <c r="H39" s="3" t="s">
        <v>699</v>
      </c>
    </row>
    <row r="40" spans="1:13" ht="18" x14ac:dyDescent="0.2">
      <c r="A40" s="63"/>
      <c r="B40" s="3"/>
      <c r="C40" s="3"/>
      <c r="D40" s="3"/>
      <c r="E40" s="3"/>
      <c r="F40" s="3"/>
      <c r="G40" s="3"/>
      <c r="H40" s="3"/>
    </row>
    <row r="41" spans="1:13" ht="18" x14ac:dyDescent="0.2">
      <c r="B41" s="3"/>
      <c r="C41" s="3"/>
      <c r="D41" s="10" t="s">
        <v>654</v>
      </c>
      <c r="E41" s="3">
        <v>5.0199999999999996</v>
      </c>
      <c r="F41" s="3" t="s">
        <v>25</v>
      </c>
      <c r="G41" s="3"/>
      <c r="H41" s="3"/>
      <c r="I41" s="3"/>
      <c r="J41" s="3"/>
      <c r="K41" s="3"/>
      <c r="L41" s="3"/>
      <c r="M41" s="3"/>
    </row>
    <row r="42" spans="1:13" ht="18" x14ac:dyDescent="0.2">
      <c r="B42" s="3"/>
      <c r="C42" s="3"/>
      <c r="D42" s="10"/>
      <c r="E42" s="3"/>
      <c r="F42" s="3"/>
      <c r="G42" s="3"/>
      <c r="H42" s="3"/>
      <c r="I42" s="3"/>
      <c r="J42" s="3"/>
      <c r="K42" s="3"/>
      <c r="L42" s="3"/>
      <c r="M42" s="3"/>
    </row>
    <row r="43" spans="1:13" ht="18" x14ac:dyDescent="0.2">
      <c r="A43" s="3">
        <v>0</v>
      </c>
      <c r="B43" s="3" t="s">
        <v>91</v>
      </c>
      <c r="C43" s="3" t="s">
        <v>959</v>
      </c>
      <c r="D43" s="3" t="s">
        <v>744</v>
      </c>
      <c r="E43" s="3">
        <v>1</v>
      </c>
      <c r="F43" s="3" t="s">
        <v>219</v>
      </c>
      <c r="G43" s="3"/>
      <c r="H43" s="3"/>
      <c r="I43" s="3"/>
      <c r="J43" s="3"/>
      <c r="K43" s="3"/>
      <c r="L43" s="3"/>
      <c r="M43" s="3"/>
    </row>
    <row r="44" spans="1:13" ht="18" x14ac:dyDescent="0.2">
      <c r="A44" s="3">
        <v>0</v>
      </c>
      <c r="B44" s="3" t="s">
        <v>93</v>
      </c>
      <c r="C44" s="3" t="s">
        <v>960</v>
      </c>
      <c r="D44" s="3" t="s">
        <v>745</v>
      </c>
      <c r="E44" s="3">
        <v>1</v>
      </c>
      <c r="F44" s="3" t="s">
        <v>998</v>
      </c>
      <c r="G44" s="3"/>
      <c r="H44" s="3"/>
      <c r="I44" s="3"/>
      <c r="J44" s="3"/>
      <c r="K44" s="3"/>
      <c r="L44" s="3"/>
      <c r="M44" s="3"/>
    </row>
    <row r="45" spans="1:13" ht="18" x14ac:dyDescent="0.2">
      <c r="A45" s="3">
        <v>2</v>
      </c>
      <c r="B45" s="3" t="s">
        <v>95</v>
      </c>
      <c r="C45" s="3" t="s">
        <v>961</v>
      </c>
      <c r="D45" s="3" t="s">
        <v>746</v>
      </c>
      <c r="E45" s="3">
        <v>1</v>
      </c>
      <c r="F45" s="3" t="s">
        <v>1001</v>
      </c>
      <c r="G45" s="3"/>
      <c r="H45" s="3"/>
      <c r="I45" s="3"/>
      <c r="J45" s="3"/>
      <c r="K45" s="3"/>
      <c r="L45" s="3"/>
      <c r="M45" s="3"/>
    </row>
    <row r="46" spans="1:13" ht="18" x14ac:dyDescent="0.2">
      <c r="A46" s="3">
        <v>6</v>
      </c>
      <c r="B46" s="3" t="s">
        <v>983</v>
      </c>
      <c r="C46" s="3" t="s">
        <v>962</v>
      </c>
      <c r="D46" s="3" t="s">
        <v>747</v>
      </c>
      <c r="E46" s="3">
        <v>1</v>
      </c>
      <c r="F46" s="3" t="s">
        <v>969</v>
      </c>
      <c r="G46" s="3"/>
      <c r="H46" s="3"/>
      <c r="I46" s="3"/>
      <c r="J46" s="3"/>
      <c r="K46" s="3"/>
      <c r="L46" s="3"/>
      <c r="M46" s="3"/>
    </row>
    <row r="47" spans="1:13" ht="18" x14ac:dyDescent="0.2">
      <c r="A47" s="3">
        <v>2</v>
      </c>
      <c r="B47" s="3" t="s">
        <v>984</v>
      </c>
      <c r="C47" s="3"/>
      <c r="D47" s="3"/>
      <c r="E47" s="3">
        <v>1</v>
      </c>
      <c r="F47" s="3" t="s">
        <v>1002</v>
      </c>
      <c r="G47" s="3"/>
      <c r="H47" s="3"/>
      <c r="I47" s="3"/>
      <c r="J47" s="3"/>
      <c r="K47" s="3"/>
      <c r="L47" s="3"/>
      <c r="M47" s="3"/>
    </row>
    <row r="48" spans="1:13" ht="18" x14ac:dyDescent="0.2">
      <c r="A48" s="3">
        <v>1</v>
      </c>
      <c r="B48" s="3" t="s">
        <v>1003</v>
      </c>
      <c r="C48" s="3"/>
      <c r="D48" s="3"/>
      <c r="E48" s="3">
        <v>1</v>
      </c>
      <c r="F48" s="3" t="s">
        <v>1000</v>
      </c>
      <c r="G48" s="3"/>
      <c r="H48" s="3"/>
      <c r="I48" s="3"/>
      <c r="J48" s="3"/>
      <c r="K48" s="3"/>
      <c r="L48" s="3"/>
      <c r="M48" s="3"/>
    </row>
    <row r="49" spans="1:13" ht="18" x14ac:dyDescent="0.2">
      <c r="A49" s="3">
        <v>1</v>
      </c>
      <c r="B49" s="3" t="s">
        <v>1004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</row>
    <row r="50" spans="1:13" ht="18" x14ac:dyDescent="0.2">
      <c r="B50" s="10"/>
      <c r="C50" s="10"/>
      <c r="D50" s="3"/>
      <c r="E50" s="3">
        <f>SUM(A43:A49)+SUM(E43:E48)</f>
        <v>18</v>
      </c>
      <c r="F50" s="3" t="s">
        <v>31</v>
      </c>
      <c r="G50" s="3"/>
      <c r="H50" s="3"/>
      <c r="I50" s="3"/>
      <c r="J50" s="3"/>
      <c r="K50" s="3"/>
      <c r="L50" s="3"/>
      <c r="M50" s="3"/>
    </row>
    <row r="51" spans="1:13" ht="18" x14ac:dyDescent="0.2">
      <c r="B51" s="10"/>
      <c r="C51" s="10"/>
      <c r="D51" s="3"/>
      <c r="G51" s="3"/>
      <c r="H51" s="3"/>
      <c r="I51" s="3"/>
      <c r="J51" s="3"/>
      <c r="K51" s="3"/>
      <c r="L51" s="3"/>
      <c r="M51" s="3"/>
    </row>
    <row r="52" spans="1:13" ht="18" x14ac:dyDescent="0.2">
      <c r="B52" s="28" t="s">
        <v>749</v>
      </c>
      <c r="C52" s="28"/>
      <c r="D52" s="3"/>
      <c r="E52" s="3"/>
      <c r="G52" s="3"/>
      <c r="H52" s="3"/>
      <c r="I52" s="3"/>
      <c r="J52" s="3"/>
      <c r="K52" s="3"/>
      <c r="L52" s="3"/>
      <c r="M52" s="3"/>
    </row>
    <row r="53" spans="1:13" ht="11" customHeight="1" x14ac:dyDescent="0.15"/>
    <row r="54" spans="1:13" ht="18" x14ac:dyDescent="0.2">
      <c r="A54" s="63">
        <f>1</f>
        <v>1</v>
      </c>
      <c r="B54" s="3" t="s">
        <v>666</v>
      </c>
      <c r="C54" s="3"/>
      <c r="D54" s="3" t="s">
        <v>665</v>
      </c>
      <c r="E54" s="3">
        <v>64050</v>
      </c>
      <c r="F54" s="3">
        <v>1867</v>
      </c>
      <c r="G54" s="3">
        <v>1883</v>
      </c>
      <c r="H54" s="3" t="s">
        <v>753</v>
      </c>
    </row>
    <row r="55" spans="1:13" ht="18" x14ac:dyDescent="0.2">
      <c r="A55" s="63">
        <f>1+A54</f>
        <v>2</v>
      </c>
      <c r="B55" s="3" t="s">
        <v>669</v>
      </c>
      <c r="C55" s="3"/>
      <c r="D55" s="3" t="s">
        <v>670</v>
      </c>
      <c r="E55" s="3">
        <v>64123</v>
      </c>
      <c r="F55" s="3">
        <v>1908</v>
      </c>
      <c r="G55" s="3">
        <v>1909</v>
      </c>
      <c r="H55" s="3" t="s">
        <v>668</v>
      </c>
    </row>
    <row r="56" spans="1:13" ht="18" x14ac:dyDescent="0.2">
      <c r="A56" s="63">
        <f>1+A55</f>
        <v>3</v>
      </c>
      <c r="B56" s="3" t="s">
        <v>713</v>
      </c>
      <c r="C56" s="3"/>
      <c r="D56" s="3" t="s">
        <v>728</v>
      </c>
      <c r="E56" s="3">
        <v>64129</v>
      </c>
      <c r="F56" s="3">
        <v>1968</v>
      </c>
      <c r="G56" s="3">
        <v>1973</v>
      </c>
      <c r="H56" s="94" t="s">
        <v>731</v>
      </c>
    </row>
    <row r="57" spans="1:13" ht="18" x14ac:dyDescent="0.2">
      <c r="A57" s="63">
        <f>1+A56</f>
        <v>4</v>
      </c>
      <c r="B57" s="3" t="s">
        <v>730</v>
      </c>
      <c r="C57" s="3"/>
      <c r="D57" s="3" t="s">
        <v>729</v>
      </c>
      <c r="E57" s="3">
        <v>64129</v>
      </c>
      <c r="F57" s="3">
        <v>1968</v>
      </c>
      <c r="G57" s="3">
        <v>1972</v>
      </c>
      <c r="H57" s="94" t="s">
        <v>732</v>
      </c>
    </row>
    <row r="58" spans="1:13" ht="18" x14ac:dyDescent="0.2">
      <c r="A58" s="63">
        <f>1+A57</f>
        <v>5</v>
      </c>
      <c r="B58" s="3" t="s">
        <v>714</v>
      </c>
      <c r="C58" s="3"/>
      <c r="D58" s="3" t="s">
        <v>715</v>
      </c>
      <c r="E58" s="3">
        <v>64111</v>
      </c>
      <c r="F58" s="3">
        <v>1930</v>
      </c>
      <c r="G58" s="3">
        <v>1933</v>
      </c>
      <c r="H58" s="3" t="s">
        <v>676</v>
      </c>
    </row>
    <row r="59" spans="1:13" ht="18" x14ac:dyDescent="0.2">
      <c r="A59" s="63">
        <f>1+A58</f>
        <v>6</v>
      </c>
      <c r="B59" s="3" t="s">
        <v>738</v>
      </c>
      <c r="C59" s="3"/>
      <c r="D59" s="3" t="s">
        <v>737</v>
      </c>
      <c r="E59" s="3">
        <v>64112</v>
      </c>
      <c r="F59" s="3">
        <v>1922</v>
      </c>
      <c r="G59" s="3">
        <v>1923</v>
      </c>
      <c r="H59" s="3" t="s">
        <v>754</v>
      </c>
    </row>
    <row r="61" spans="1:13" ht="18" x14ac:dyDescent="0.2">
      <c r="B61" s="3" t="s">
        <v>687</v>
      </c>
      <c r="C61" s="3"/>
    </row>
  </sheetData>
  <phoneticPr fontId="1" type="noConversion"/>
  <pageMargins left="0.5" right="0.25" top="0.5" bottom="0" header="0.5" footer="0.5"/>
  <pageSetup scale="62" orientation="landscape" horizontalDpi="0" verticalDpi="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Q50"/>
  <sheetViews>
    <sheetView zoomScale="74" zoomScaleNormal="74" workbookViewId="0">
      <selection sqref="A1:H43"/>
    </sheetView>
  </sheetViews>
  <sheetFormatPr baseColWidth="10" defaultColWidth="8.83203125" defaultRowHeight="13" x14ac:dyDescent="0.15"/>
  <cols>
    <col min="1" max="1" width="9.5" customWidth="1"/>
    <col min="2" max="2" width="63.1640625" customWidth="1"/>
    <col min="3" max="3" width="21.83203125" customWidth="1"/>
    <col min="4" max="4" width="31.83203125" customWidth="1"/>
    <col min="5" max="5" width="12" customWidth="1"/>
    <col min="6" max="6" width="12.83203125" customWidth="1"/>
    <col min="7" max="7" width="11.83203125" customWidth="1"/>
    <col min="8" max="8" width="59.83203125" customWidth="1"/>
  </cols>
  <sheetData>
    <row r="1" spans="1:17" ht="30" x14ac:dyDescent="0.3">
      <c r="A1" s="6" t="s">
        <v>373</v>
      </c>
      <c r="B1" s="6"/>
      <c r="C1" s="6"/>
      <c r="D1" s="6"/>
      <c r="E1" s="6"/>
      <c r="F1" s="6"/>
      <c r="G1" s="6"/>
      <c r="I1" s="36"/>
      <c r="J1" s="36"/>
      <c r="K1" s="36"/>
      <c r="L1" s="36"/>
      <c r="M1" s="36"/>
      <c r="N1" s="36"/>
      <c r="O1" s="36"/>
      <c r="P1" s="36"/>
      <c r="Q1" s="36"/>
    </row>
    <row r="2" spans="1:17" ht="20" x14ac:dyDescent="0.2">
      <c r="I2" s="36"/>
      <c r="J2" s="36"/>
      <c r="K2" s="36"/>
      <c r="L2" s="36"/>
      <c r="M2" s="36"/>
      <c r="N2" s="36"/>
      <c r="O2" s="36"/>
      <c r="P2" s="36"/>
      <c r="Q2" s="36"/>
    </row>
    <row r="3" spans="1:17" ht="20" x14ac:dyDescent="0.2">
      <c r="A3" s="36">
        <v>1854</v>
      </c>
      <c r="B3" s="82" t="s">
        <v>787</v>
      </c>
      <c r="C3" s="82"/>
      <c r="D3" s="109"/>
      <c r="E3" s="74">
        <v>1860</v>
      </c>
      <c r="F3" s="116">
        <v>759</v>
      </c>
      <c r="G3" s="74" t="s">
        <v>77</v>
      </c>
      <c r="H3" s="76">
        <v>0.78500000000000003</v>
      </c>
      <c r="I3" s="36"/>
      <c r="J3" s="36"/>
      <c r="K3" s="36"/>
      <c r="L3" s="36"/>
      <c r="M3" s="36"/>
      <c r="N3" s="36"/>
      <c r="O3" s="36"/>
      <c r="P3" s="36"/>
      <c r="Q3" s="36"/>
    </row>
    <row r="4" spans="1:17" ht="20" x14ac:dyDescent="0.2">
      <c r="A4" s="36">
        <v>1855</v>
      </c>
      <c r="B4" s="82" t="s">
        <v>785</v>
      </c>
      <c r="C4" s="82"/>
      <c r="D4" s="82"/>
      <c r="E4" s="36">
        <v>1890</v>
      </c>
      <c r="F4" s="75">
        <v>31007</v>
      </c>
      <c r="G4" s="74" t="s">
        <v>80</v>
      </c>
      <c r="H4" s="76">
        <v>0.11700000000000001</v>
      </c>
      <c r="I4" s="36"/>
      <c r="J4" s="36"/>
      <c r="K4" s="36"/>
      <c r="L4" s="36"/>
      <c r="M4" s="36"/>
      <c r="N4" s="36"/>
      <c r="O4" s="36"/>
      <c r="P4" s="36"/>
      <c r="Q4" s="36"/>
    </row>
    <row r="5" spans="1:17" ht="20" x14ac:dyDescent="0.2">
      <c r="A5" s="117">
        <v>1857</v>
      </c>
      <c r="B5" s="109" t="s">
        <v>784</v>
      </c>
      <c r="C5" s="109"/>
      <c r="D5" s="82"/>
      <c r="E5" s="36">
        <v>1940</v>
      </c>
      <c r="F5" s="75">
        <v>67833</v>
      </c>
      <c r="G5" s="74" t="s">
        <v>78</v>
      </c>
      <c r="H5" s="76">
        <v>8.8999999999999996E-2</v>
      </c>
      <c r="I5" s="36"/>
      <c r="J5" s="36"/>
      <c r="K5" s="36"/>
      <c r="L5" s="36"/>
      <c r="M5" s="36"/>
      <c r="N5" s="36"/>
      <c r="O5" s="36"/>
      <c r="P5" s="36"/>
      <c r="Q5" s="36"/>
    </row>
    <row r="6" spans="1:17" ht="20" x14ac:dyDescent="0.2">
      <c r="A6" s="117">
        <v>1861</v>
      </c>
      <c r="B6" s="109" t="s">
        <v>786</v>
      </c>
      <c r="C6" s="109"/>
      <c r="D6" s="36"/>
      <c r="E6" s="36">
        <v>1960</v>
      </c>
      <c r="F6" s="78">
        <v>119484</v>
      </c>
      <c r="G6" s="74" t="s">
        <v>605</v>
      </c>
      <c r="H6" s="118">
        <v>4.0599999999999997E-2</v>
      </c>
      <c r="I6" s="36"/>
      <c r="J6" s="36"/>
      <c r="K6" s="36"/>
      <c r="L6" s="36"/>
      <c r="M6" s="36"/>
      <c r="N6" s="36"/>
      <c r="O6" s="36"/>
      <c r="P6" s="36"/>
      <c r="Q6" s="36"/>
    </row>
    <row r="7" spans="1:17" ht="20" x14ac:dyDescent="0.2">
      <c r="A7" s="36"/>
      <c r="B7" s="36"/>
      <c r="C7" s="36"/>
      <c r="D7" s="36"/>
      <c r="E7" s="36">
        <v>2010</v>
      </c>
      <c r="F7" s="75">
        <v>127473</v>
      </c>
      <c r="G7" s="74" t="s">
        <v>121</v>
      </c>
      <c r="H7" s="76">
        <v>1.3100000000000001E-2</v>
      </c>
      <c r="I7" s="36"/>
      <c r="J7" s="36"/>
      <c r="K7" s="36"/>
      <c r="L7" s="36"/>
      <c r="M7" s="36"/>
      <c r="N7" s="36"/>
      <c r="O7" s="36"/>
      <c r="P7" s="36"/>
      <c r="Q7" s="36"/>
    </row>
    <row r="8" spans="1:17" ht="20" x14ac:dyDescent="0.2">
      <c r="A8" s="36"/>
      <c r="B8" s="74" t="s">
        <v>789</v>
      </c>
      <c r="C8" s="74"/>
      <c r="D8" s="119" t="s">
        <v>790</v>
      </c>
      <c r="E8" s="75"/>
      <c r="F8" s="74"/>
      <c r="G8" s="76"/>
      <c r="H8" s="36"/>
      <c r="I8" s="36"/>
      <c r="J8" s="36"/>
      <c r="K8" s="36"/>
      <c r="L8" s="36"/>
      <c r="M8" s="36"/>
      <c r="N8" s="36"/>
      <c r="O8" s="36"/>
      <c r="P8" s="36"/>
      <c r="Q8" s="36"/>
    </row>
    <row r="9" spans="1:17" ht="20" x14ac:dyDescent="0.2">
      <c r="A9" s="87"/>
      <c r="B9" s="36"/>
      <c r="C9" s="36"/>
      <c r="D9" s="36"/>
      <c r="E9" s="36"/>
      <c r="F9" s="36"/>
      <c r="G9" s="36" t="s">
        <v>31</v>
      </c>
      <c r="H9" s="120">
        <f>SUM(H3:H7)</f>
        <v>1.0447000000000002</v>
      </c>
      <c r="I9" s="36"/>
      <c r="J9" s="36"/>
      <c r="K9" s="36"/>
      <c r="L9" s="36"/>
      <c r="M9" s="36"/>
      <c r="N9" s="36"/>
      <c r="O9" s="36"/>
      <c r="P9" s="36"/>
      <c r="Q9" s="36"/>
    </row>
    <row r="10" spans="1:17" ht="20" x14ac:dyDescent="0.2">
      <c r="A10" s="87"/>
      <c r="B10" s="36" t="s">
        <v>792</v>
      </c>
      <c r="C10" s="36"/>
      <c r="D10" s="36"/>
      <c r="E10" s="36"/>
      <c r="F10" s="36"/>
      <c r="G10" s="120"/>
      <c r="H10" s="36"/>
      <c r="I10" s="36"/>
      <c r="J10" s="36"/>
      <c r="K10" s="36"/>
      <c r="L10" s="36"/>
      <c r="M10" s="36"/>
      <c r="N10" s="36"/>
      <c r="O10" s="36"/>
      <c r="P10" s="36"/>
      <c r="Q10" s="36"/>
    </row>
    <row r="11" spans="1:17" ht="20" x14ac:dyDescent="0.2">
      <c r="A11" s="36"/>
      <c r="B11" s="36"/>
      <c r="C11" s="36"/>
      <c r="D11" s="36"/>
      <c r="E11" s="36"/>
      <c r="F11" s="8" t="s">
        <v>82</v>
      </c>
      <c r="G11" s="8"/>
      <c r="H11" s="36"/>
      <c r="I11" s="36"/>
      <c r="J11" s="36"/>
      <c r="K11" s="36"/>
      <c r="L11" s="36"/>
      <c r="M11" s="36"/>
      <c r="N11" s="36"/>
      <c r="O11" s="36"/>
      <c r="P11" s="36"/>
      <c r="Q11" s="36"/>
    </row>
    <row r="12" spans="1:17" ht="20" x14ac:dyDescent="0.2">
      <c r="A12" s="36"/>
      <c r="B12" s="81" t="s">
        <v>83</v>
      </c>
      <c r="C12" s="81"/>
      <c r="D12" s="81" t="s">
        <v>45</v>
      </c>
      <c r="E12" s="81" t="s">
        <v>84</v>
      </c>
      <c r="F12" s="81" t="s">
        <v>12</v>
      </c>
      <c r="G12" s="81" t="s">
        <v>13</v>
      </c>
      <c r="H12" s="36"/>
      <c r="I12" s="36"/>
      <c r="J12" s="36"/>
      <c r="K12" s="3"/>
      <c r="L12" s="3"/>
      <c r="M12" s="36"/>
      <c r="N12" s="36"/>
      <c r="O12" s="36"/>
      <c r="P12" s="36"/>
      <c r="Q12" s="36"/>
    </row>
    <row r="13" spans="1:17" ht="20" x14ac:dyDescent="0.2">
      <c r="A13" s="36"/>
      <c r="B13" s="81"/>
      <c r="C13" s="81"/>
      <c r="D13" s="81"/>
      <c r="E13" s="81"/>
      <c r="F13" s="81"/>
      <c r="G13" s="81"/>
      <c r="H13" s="81" t="s">
        <v>85</v>
      </c>
      <c r="I13" s="36"/>
      <c r="J13" s="36"/>
      <c r="K13" s="3"/>
      <c r="L13" s="3"/>
      <c r="M13" s="36"/>
      <c r="N13" s="36"/>
      <c r="O13" s="36"/>
      <c r="P13" s="36"/>
      <c r="Q13" s="36"/>
    </row>
    <row r="14" spans="1:17" ht="20" x14ac:dyDescent="0.2">
      <c r="A14" s="36"/>
      <c r="B14" s="36" t="s">
        <v>770</v>
      </c>
      <c r="C14" s="36"/>
      <c r="D14" s="36" t="s">
        <v>769</v>
      </c>
      <c r="E14" s="36">
        <v>66612</v>
      </c>
      <c r="F14" s="36">
        <v>1928</v>
      </c>
      <c r="G14" s="36"/>
      <c r="H14" s="36" t="s">
        <v>772</v>
      </c>
      <c r="I14" s="36"/>
      <c r="J14" s="36"/>
      <c r="K14" s="3"/>
      <c r="L14" s="3"/>
      <c r="M14" s="36"/>
      <c r="N14" s="36"/>
      <c r="O14" s="36"/>
      <c r="P14" s="36"/>
      <c r="Q14" s="36"/>
    </row>
    <row r="15" spans="1:17" ht="20" x14ac:dyDescent="0.2">
      <c r="A15" s="36">
        <v>1</v>
      </c>
      <c r="B15" s="36" t="s">
        <v>776</v>
      </c>
      <c r="C15" s="36"/>
      <c r="D15" s="36" t="s">
        <v>768</v>
      </c>
      <c r="E15" s="36">
        <v>66612</v>
      </c>
      <c r="F15" s="36">
        <v>1926</v>
      </c>
      <c r="G15" s="36">
        <v>1975</v>
      </c>
      <c r="H15" s="36" t="s">
        <v>771</v>
      </c>
      <c r="I15" s="36"/>
      <c r="J15" s="36"/>
      <c r="K15" s="3"/>
      <c r="L15" s="3"/>
      <c r="M15" s="36"/>
      <c r="N15" s="36"/>
      <c r="O15" s="36"/>
      <c r="P15" s="36"/>
      <c r="Q15" s="36"/>
    </row>
    <row r="16" spans="1:17" ht="20" x14ac:dyDescent="0.2">
      <c r="A16" s="36">
        <f>1+A15</f>
        <v>2</v>
      </c>
      <c r="B16" s="36" t="s">
        <v>802</v>
      </c>
      <c r="C16" s="36"/>
      <c r="D16" s="36" t="s">
        <v>801</v>
      </c>
      <c r="E16" s="36">
        <v>66604</v>
      </c>
      <c r="F16" s="36">
        <v>1904</v>
      </c>
      <c r="G16" s="36">
        <v>1905</v>
      </c>
      <c r="H16" s="36" t="s">
        <v>803</v>
      </c>
      <c r="I16" s="36"/>
      <c r="J16" s="36"/>
      <c r="K16" s="3"/>
      <c r="L16" s="3"/>
      <c r="M16" s="36"/>
      <c r="N16" s="36"/>
      <c r="O16" s="36"/>
      <c r="P16" s="36"/>
      <c r="Q16" s="36"/>
    </row>
    <row r="17" spans="1:17" ht="20" x14ac:dyDescent="0.2">
      <c r="A17" s="36">
        <f>1+A16</f>
        <v>3</v>
      </c>
      <c r="B17" s="36" t="s">
        <v>779</v>
      </c>
      <c r="C17" s="36"/>
      <c r="D17" s="36" t="s">
        <v>810</v>
      </c>
      <c r="E17" s="36"/>
      <c r="F17" s="36"/>
      <c r="G17" s="36"/>
      <c r="H17" s="36" t="s">
        <v>809</v>
      </c>
      <c r="I17" s="36"/>
      <c r="J17" s="36"/>
      <c r="K17" s="3"/>
      <c r="L17" s="3"/>
      <c r="M17" s="36"/>
      <c r="N17" s="36"/>
      <c r="O17" s="36"/>
      <c r="P17" s="36"/>
      <c r="Q17" s="36"/>
    </row>
    <row r="18" spans="1:17" ht="20" x14ac:dyDescent="0.2">
      <c r="A18" s="36">
        <f>1+A17</f>
        <v>4</v>
      </c>
      <c r="B18" s="36" t="s">
        <v>781</v>
      </c>
      <c r="C18" s="36"/>
      <c r="D18" s="36" t="s">
        <v>796</v>
      </c>
      <c r="E18" s="36">
        <v>66603</v>
      </c>
      <c r="F18" s="36">
        <v>1898</v>
      </c>
      <c r="G18" s="36">
        <v>1900</v>
      </c>
      <c r="H18" s="36" t="s">
        <v>816</v>
      </c>
      <c r="I18" s="36"/>
      <c r="J18" s="36"/>
      <c r="K18" s="3"/>
      <c r="L18" s="3"/>
      <c r="M18" s="36"/>
      <c r="N18" s="36"/>
      <c r="O18" s="36"/>
      <c r="P18" s="36"/>
      <c r="Q18" s="36"/>
    </row>
    <row r="19" spans="1:17" ht="20" x14ac:dyDescent="0.2">
      <c r="A19" s="36">
        <f>1+A18</f>
        <v>5</v>
      </c>
      <c r="B19" s="36" t="s">
        <v>765</v>
      </c>
      <c r="C19" s="36"/>
      <c r="D19" s="36" t="s">
        <v>767</v>
      </c>
      <c r="E19" s="36">
        <v>66603</v>
      </c>
      <c r="F19" s="36">
        <v>1937</v>
      </c>
      <c r="G19" s="36">
        <v>1940</v>
      </c>
      <c r="H19" s="36" t="s">
        <v>773</v>
      </c>
      <c r="I19" s="36"/>
      <c r="J19" s="36"/>
      <c r="K19" s="3"/>
      <c r="L19" s="3"/>
      <c r="M19" s="36"/>
      <c r="N19" s="36"/>
      <c r="O19" s="36"/>
      <c r="P19" s="36"/>
      <c r="Q19" s="36"/>
    </row>
    <row r="20" spans="1:17" ht="20" x14ac:dyDescent="0.2">
      <c r="A20" s="36">
        <f t="shared" ref="A20:A30" si="0">1+A19</f>
        <v>6</v>
      </c>
      <c r="B20" s="36" t="s">
        <v>817</v>
      </c>
      <c r="C20" s="36"/>
      <c r="D20" s="36" t="s">
        <v>1020</v>
      </c>
      <c r="E20" s="36">
        <v>66603</v>
      </c>
      <c r="F20" s="36">
        <v>1993</v>
      </c>
      <c r="G20" s="36"/>
      <c r="H20" s="36" t="s">
        <v>815</v>
      </c>
      <c r="I20" s="36"/>
      <c r="J20" s="36"/>
      <c r="K20" s="3"/>
      <c r="L20" s="3"/>
      <c r="M20" s="36"/>
      <c r="N20" s="36"/>
      <c r="O20" s="36"/>
      <c r="P20" s="36"/>
      <c r="Q20" s="36"/>
    </row>
    <row r="21" spans="1:17" ht="20" x14ac:dyDescent="0.2">
      <c r="A21" s="36">
        <f t="shared" si="0"/>
        <v>7</v>
      </c>
      <c r="B21" s="36" t="s">
        <v>783</v>
      </c>
      <c r="C21" s="36"/>
      <c r="D21" s="36" t="s">
        <v>764</v>
      </c>
      <c r="E21" s="36">
        <v>66612</v>
      </c>
      <c r="F21" s="36">
        <v>1886</v>
      </c>
      <c r="G21" s="36">
        <v>1889</v>
      </c>
      <c r="H21" s="36" t="s">
        <v>814</v>
      </c>
      <c r="I21" s="36"/>
      <c r="J21" s="36"/>
      <c r="K21" s="3"/>
      <c r="L21" s="3"/>
      <c r="M21" s="36"/>
      <c r="N21" s="36"/>
      <c r="O21" s="36"/>
      <c r="P21" s="36"/>
      <c r="Q21" s="36"/>
    </row>
    <row r="22" spans="1:17" ht="20" x14ac:dyDescent="0.2">
      <c r="A22" s="36">
        <f t="shared" si="0"/>
        <v>8</v>
      </c>
      <c r="B22" s="36" t="s">
        <v>791</v>
      </c>
      <c r="C22" s="36"/>
      <c r="D22" s="36" t="s">
        <v>813</v>
      </c>
      <c r="E22" s="36">
        <v>66612</v>
      </c>
      <c r="F22" s="121">
        <v>1878</v>
      </c>
      <c r="G22" s="36"/>
      <c r="H22" s="36" t="s">
        <v>143</v>
      </c>
      <c r="I22" s="36"/>
      <c r="J22" s="36"/>
      <c r="K22" s="3"/>
      <c r="L22" s="3"/>
      <c r="M22" s="36"/>
      <c r="N22" s="36"/>
      <c r="O22" s="36"/>
      <c r="P22" s="36"/>
      <c r="Q22" s="36"/>
    </row>
    <row r="23" spans="1:17" ht="20" x14ac:dyDescent="0.2">
      <c r="A23" s="36">
        <f t="shared" si="0"/>
        <v>9</v>
      </c>
      <c r="B23" s="36" t="s">
        <v>775</v>
      </c>
      <c r="C23" s="36"/>
      <c r="D23" s="36" t="s">
        <v>766</v>
      </c>
      <c r="E23" s="36">
        <v>66603</v>
      </c>
      <c r="F23" s="36">
        <v>1932</v>
      </c>
      <c r="G23" s="36">
        <v>1933</v>
      </c>
      <c r="H23" s="36" t="s">
        <v>774</v>
      </c>
      <c r="I23" s="36"/>
      <c r="J23" s="36"/>
      <c r="K23" s="3"/>
      <c r="L23" s="3"/>
      <c r="M23" s="36"/>
      <c r="N23" s="36"/>
      <c r="O23" s="36"/>
      <c r="P23" s="36"/>
      <c r="Q23" s="36"/>
    </row>
    <row r="24" spans="1:17" ht="20" x14ac:dyDescent="0.2">
      <c r="A24" s="36">
        <f t="shared" si="0"/>
        <v>10</v>
      </c>
      <c r="B24" s="36" t="s">
        <v>782</v>
      </c>
      <c r="C24" s="36"/>
      <c r="D24" s="36" t="s">
        <v>799</v>
      </c>
      <c r="E24" s="36">
        <v>66608</v>
      </c>
      <c r="F24" s="36">
        <v>1925</v>
      </c>
      <c r="G24" s="36">
        <v>1927</v>
      </c>
      <c r="H24" s="36" t="s">
        <v>800</v>
      </c>
      <c r="I24" s="36"/>
      <c r="J24" s="36"/>
      <c r="K24" s="3"/>
      <c r="L24" s="3"/>
      <c r="M24" s="36"/>
      <c r="N24" s="36"/>
      <c r="O24" s="36"/>
      <c r="P24" s="36"/>
      <c r="Q24" s="36"/>
    </row>
    <row r="25" spans="1:17" ht="20" x14ac:dyDescent="0.2">
      <c r="A25" s="36">
        <f t="shared" si="0"/>
        <v>11</v>
      </c>
      <c r="B25" s="36" t="s">
        <v>777</v>
      </c>
      <c r="C25" s="36"/>
      <c r="D25" s="36" t="s">
        <v>1019</v>
      </c>
      <c r="E25" s="36">
        <v>66603</v>
      </c>
      <c r="F25" s="36">
        <v>1925</v>
      </c>
      <c r="G25" s="36">
        <v>1926</v>
      </c>
      <c r="H25" s="36" t="s">
        <v>808</v>
      </c>
      <c r="I25" s="36"/>
      <c r="J25" s="36"/>
      <c r="K25" s="3"/>
      <c r="L25" s="3"/>
      <c r="M25" s="36"/>
      <c r="N25" s="36"/>
      <c r="O25" s="36"/>
      <c r="P25" s="36"/>
      <c r="Q25" s="36"/>
    </row>
    <row r="26" spans="1:17" ht="20" x14ac:dyDescent="0.2">
      <c r="A26" s="36">
        <f t="shared" si="0"/>
        <v>12</v>
      </c>
      <c r="B26" s="36" t="s">
        <v>778</v>
      </c>
      <c r="C26" s="36"/>
      <c r="D26" s="36" t="s">
        <v>811</v>
      </c>
      <c r="E26" s="36">
        <v>66603</v>
      </c>
      <c r="F26" s="36">
        <v>1888</v>
      </c>
      <c r="G26" s="36"/>
      <c r="H26" s="36" t="s">
        <v>812</v>
      </c>
      <c r="I26" s="36"/>
      <c r="J26" s="36"/>
      <c r="K26" s="3"/>
      <c r="L26" s="3"/>
      <c r="M26" s="36"/>
      <c r="N26" s="36"/>
      <c r="O26" s="36"/>
      <c r="P26" s="36"/>
      <c r="Q26" s="36"/>
    </row>
    <row r="27" spans="1:17" ht="20" x14ac:dyDescent="0.2">
      <c r="A27" s="36">
        <f t="shared" si="0"/>
        <v>13</v>
      </c>
      <c r="B27" s="36" t="s">
        <v>780</v>
      </c>
      <c r="C27" s="36"/>
      <c r="D27" s="36" t="s">
        <v>804</v>
      </c>
      <c r="E27" s="36">
        <v>66603</v>
      </c>
      <c r="F27" s="36">
        <v>1916</v>
      </c>
      <c r="G27" s="36">
        <v>1917</v>
      </c>
      <c r="H27" s="36" t="s">
        <v>807</v>
      </c>
      <c r="I27" s="36"/>
      <c r="J27" s="36"/>
      <c r="K27" s="3"/>
      <c r="L27" s="3"/>
      <c r="M27" s="36"/>
      <c r="N27" s="36"/>
      <c r="O27" s="36"/>
      <c r="P27" s="36"/>
      <c r="Q27" s="36"/>
    </row>
    <row r="28" spans="1:17" ht="20" x14ac:dyDescent="0.2">
      <c r="A28" s="36">
        <f t="shared" si="0"/>
        <v>14</v>
      </c>
      <c r="B28" s="36" t="s">
        <v>793</v>
      </c>
      <c r="C28" s="36"/>
      <c r="D28" s="36" t="s">
        <v>795</v>
      </c>
      <c r="E28" s="36">
        <v>66612</v>
      </c>
      <c r="F28" s="36">
        <v>1914</v>
      </c>
      <c r="G28" s="36"/>
      <c r="H28" s="36" t="s">
        <v>794</v>
      </c>
      <c r="I28" s="36"/>
      <c r="J28" s="36"/>
      <c r="K28" s="3"/>
      <c r="L28" s="3"/>
      <c r="M28" s="36"/>
      <c r="N28" s="36"/>
      <c r="O28" s="36"/>
      <c r="P28" s="36"/>
      <c r="Q28" s="36"/>
    </row>
    <row r="29" spans="1:17" ht="20" x14ac:dyDescent="0.2">
      <c r="A29" s="36">
        <f t="shared" si="0"/>
        <v>15</v>
      </c>
      <c r="B29" s="36" t="s">
        <v>788</v>
      </c>
      <c r="C29" s="36"/>
      <c r="D29" s="36" t="s">
        <v>797</v>
      </c>
      <c r="E29" s="36">
        <v>66612</v>
      </c>
      <c r="F29" s="36">
        <v>1930</v>
      </c>
      <c r="G29" s="36">
        <v>1931</v>
      </c>
      <c r="H29" s="36" t="s">
        <v>798</v>
      </c>
      <c r="I29" s="36"/>
      <c r="J29" s="36"/>
      <c r="K29" s="3"/>
      <c r="L29" s="3"/>
      <c r="M29" s="36"/>
      <c r="N29" s="36"/>
      <c r="O29" s="36"/>
      <c r="P29" s="36"/>
      <c r="Q29" s="36"/>
    </row>
    <row r="30" spans="1:17" ht="20" x14ac:dyDescent="0.2">
      <c r="A30" s="36">
        <f t="shared" si="0"/>
        <v>16</v>
      </c>
      <c r="B30" s="36" t="s">
        <v>1021</v>
      </c>
      <c r="C30" s="36"/>
      <c r="D30" s="36" t="s">
        <v>1022</v>
      </c>
      <c r="E30" s="36">
        <v>66612</v>
      </c>
      <c r="F30" s="36">
        <v>1910</v>
      </c>
      <c r="G30" s="36">
        <v>1917</v>
      </c>
      <c r="H30" s="36" t="s">
        <v>1023</v>
      </c>
      <c r="I30" s="36"/>
      <c r="J30" s="36"/>
      <c r="K30" s="3"/>
      <c r="L30" s="3"/>
      <c r="M30" s="36"/>
      <c r="N30" s="36"/>
      <c r="O30" s="36"/>
      <c r="P30" s="36"/>
      <c r="Q30" s="36"/>
    </row>
    <row r="31" spans="1:17" ht="20" x14ac:dyDescent="0.2">
      <c r="A31" s="36"/>
      <c r="B31" s="36"/>
      <c r="C31" s="36"/>
      <c r="D31" s="36"/>
      <c r="E31" s="36"/>
      <c r="F31" s="36"/>
      <c r="G31" s="36"/>
      <c r="H31" s="36"/>
      <c r="I31" s="36"/>
      <c r="J31" s="36"/>
      <c r="K31" s="3"/>
      <c r="L31" s="3"/>
      <c r="M31" s="36"/>
      <c r="N31" s="36"/>
      <c r="O31" s="36"/>
      <c r="P31" s="36"/>
      <c r="Q31" s="36"/>
    </row>
    <row r="32" spans="1:17" ht="20" x14ac:dyDescent="0.2">
      <c r="A32" s="36"/>
      <c r="B32" s="36" t="s">
        <v>687</v>
      </c>
      <c r="C32" s="36"/>
      <c r="D32" s="36"/>
      <c r="E32" s="36"/>
      <c r="F32" s="36"/>
      <c r="G32" s="36"/>
      <c r="H32" s="36"/>
      <c r="I32" s="36"/>
      <c r="J32" s="36"/>
      <c r="K32" s="3"/>
      <c r="L32" s="3"/>
      <c r="M32" s="36"/>
      <c r="N32" s="36"/>
      <c r="O32" s="36"/>
      <c r="P32" s="36"/>
      <c r="Q32" s="36"/>
    </row>
    <row r="33" spans="1:17" ht="20" x14ac:dyDescent="0.2">
      <c r="A33" s="36"/>
      <c r="B33" s="36"/>
      <c r="C33" s="36"/>
      <c r="D33" s="36"/>
      <c r="E33" s="36"/>
      <c r="F33" s="36"/>
      <c r="G33" s="36"/>
      <c r="H33" s="36"/>
      <c r="I33" s="36"/>
      <c r="J33" s="36"/>
      <c r="K33" s="36"/>
      <c r="L33" s="36"/>
      <c r="M33" s="36"/>
      <c r="N33" s="36"/>
      <c r="O33" s="36"/>
      <c r="P33" s="36"/>
      <c r="Q33" s="36"/>
    </row>
    <row r="34" spans="1:17" ht="20" x14ac:dyDescent="0.2">
      <c r="A34" s="36"/>
      <c r="B34" s="36"/>
      <c r="C34" s="36"/>
      <c r="D34" s="74" t="s">
        <v>654</v>
      </c>
      <c r="E34" s="36">
        <v>6.3</v>
      </c>
      <c r="F34" s="36" t="s">
        <v>25</v>
      </c>
      <c r="G34" s="36"/>
      <c r="H34" s="36"/>
      <c r="I34" s="36"/>
      <c r="J34" s="36"/>
      <c r="K34" s="36"/>
      <c r="L34" s="36"/>
      <c r="M34" s="36"/>
      <c r="N34" s="36"/>
      <c r="O34" s="36"/>
      <c r="P34" s="36"/>
      <c r="Q34" s="36"/>
    </row>
    <row r="35" spans="1:17" ht="20" x14ac:dyDescent="0.2">
      <c r="A35" s="36"/>
      <c r="B35" s="36"/>
      <c r="C35" s="36"/>
      <c r="D35" s="74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  <c r="Q35" s="36"/>
    </row>
    <row r="36" spans="1:17" ht="20" x14ac:dyDescent="0.2">
      <c r="A36" s="36">
        <v>2</v>
      </c>
      <c r="B36" s="36" t="s">
        <v>1010</v>
      </c>
      <c r="C36" s="36" t="s">
        <v>1005</v>
      </c>
      <c r="D36" s="36" t="s">
        <v>1006</v>
      </c>
      <c r="E36" s="36">
        <v>1</v>
      </c>
      <c r="F36" s="36" t="s">
        <v>1012</v>
      </c>
      <c r="G36" s="36"/>
      <c r="H36" s="36"/>
      <c r="I36" s="36"/>
      <c r="J36" s="36"/>
      <c r="K36" s="36"/>
      <c r="L36" s="36"/>
      <c r="M36" s="36"/>
      <c r="N36" s="36"/>
      <c r="O36" s="36"/>
      <c r="P36" s="36"/>
      <c r="Q36" s="36"/>
    </row>
    <row r="37" spans="1:17" ht="20" x14ac:dyDescent="0.2">
      <c r="A37" s="36">
        <v>0</v>
      </c>
      <c r="B37" s="36" t="s">
        <v>93</v>
      </c>
      <c r="C37" s="36" t="s">
        <v>960</v>
      </c>
      <c r="D37" s="36" t="s">
        <v>1007</v>
      </c>
      <c r="E37" s="36">
        <v>1</v>
      </c>
      <c r="F37" s="36" t="s">
        <v>1017</v>
      </c>
      <c r="G37" s="36"/>
      <c r="H37" s="36"/>
      <c r="I37" s="36"/>
      <c r="J37" s="36"/>
      <c r="K37" s="36"/>
      <c r="L37" s="36"/>
      <c r="M37" s="36"/>
      <c r="N37" s="36"/>
      <c r="O37" s="36"/>
      <c r="P37" s="36"/>
      <c r="Q37" s="36"/>
    </row>
    <row r="38" spans="1:17" ht="20" x14ac:dyDescent="0.2">
      <c r="A38" s="36">
        <v>2</v>
      </c>
      <c r="B38" s="36" t="s">
        <v>95</v>
      </c>
      <c r="C38" s="36" t="s">
        <v>961</v>
      </c>
      <c r="D38" s="36" t="s">
        <v>1009</v>
      </c>
      <c r="E38" s="36">
        <v>1</v>
      </c>
      <c r="F38" s="36" t="s">
        <v>968</v>
      </c>
      <c r="G38" s="36"/>
      <c r="H38" s="36"/>
      <c r="I38" s="36"/>
      <c r="J38" s="36"/>
      <c r="K38" s="36"/>
      <c r="L38" s="36"/>
      <c r="M38" s="36"/>
      <c r="N38" s="36"/>
      <c r="O38" s="36"/>
      <c r="P38" s="36"/>
      <c r="Q38" s="36"/>
    </row>
    <row r="39" spans="1:17" ht="20" x14ac:dyDescent="0.2">
      <c r="A39" s="36">
        <v>4</v>
      </c>
      <c r="B39" s="36" t="s">
        <v>1018</v>
      </c>
      <c r="C39" s="36" t="s">
        <v>962</v>
      </c>
      <c r="D39" s="36" t="s">
        <v>1008</v>
      </c>
      <c r="E39" s="36">
        <v>1</v>
      </c>
      <c r="F39" s="36" t="s">
        <v>1015</v>
      </c>
      <c r="G39" s="36"/>
      <c r="H39" s="36"/>
      <c r="I39" s="36"/>
      <c r="J39" s="36"/>
      <c r="K39" s="36"/>
      <c r="L39" s="36"/>
      <c r="M39" s="36"/>
      <c r="N39" s="36"/>
      <c r="O39" s="36"/>
      <c r="P39" s="36"/>
      <c r="Q39" s="36"/>
    </row>
    <row r="40" spans="1:17" ht="20" x14ac:dyDescent="0.2">
      <c r="A40" s="36">
        <v>1</v>
      </c>
      <c r="B40" s="36" t="s">
        <v>1016</v>
      </c>
      <c r="C40" s="36"/>
      <c r="D40" s="36"/>
      <c r="E40" s="36">
        <v>1</v>
      </c>
      <c r="F40" s="36" t="s">
        <v>1011</v>
      </c>
      <c r="G40" s="36"/>
      <c r="H40" s="36"/>
      <c r="I40" s="36"/>
      <c r="J40" s="36"/>
      <c r="K40" s="36"/>
      <c r="L40" s="36"/>
      <c r="M40" s="36"/>
      <c r="N40" s="36"/>
      <c r="O40" s="36"/>
      <c r="P40" s="36"/>
      <c r="Q40" s="36"/>
    </row>
    <row r="41" spans="1:17" ht="20" x14ac:dyDescent="0.2">
      <c r="A41" s="36">
        <v>1</v>
      </c>
      <c r="B41" s="36" t="s">
        <v>1014</v>
      </c>
      <c r="C41" s="36"/>
      <c r="D41" s="36"/>
      <c r="E41" s="36">
        <v>1</v>
      </c>
      <c r="F41" s="36" t="s">
        <v>1013</v>
      </c>
      <c r="G41" s="36"/>
      <c r="H41" s="36"/>
      <c r="I41" s="36"/>
      <c r="J41" s="36"/>
      <c r="K41" s="36"/>
      <c r="L41" s="36"/>
      <c r="M41" s="36"/>
      <c r="N41" s="36"/>
      <c r="O41" s="36"/>
      <c r="P41" s="36"/>
      <c r="Q41" s="36"/>
    </row>
    <row r="42" spans="1:17" ht="20" x14ac:dyDescent="0.2">
      <c r="C42" s="36"/>
      <c r="D42" s="36"/>
      <c r="E42" s="36"/>
      <c r="H42" s="36"/>
      <c r="I42" s="36"/>
      <c r="J42" s="36"/>
      <c r="K42" s="36"/>
      <c r="L42" s="36"/>
      <c r="M42" s="36"/>
      <c r="N42" s="36"/>
      <c r="O42" s="36"/>
      <c r="P42" s="36"/>
      <c r="Q42" s="36"/>
    </row>
    <row r="43" spans="1:17" ht="20" x14ac:dyDescent="0.2">
      <c r="A43" s="36"/>
      <c r="B43" s="74"/>
      <c r="C43" s="74"/>
      <c r="D43" s="36"/>
      <c r="E43" s="36">
        <f>SUM(A36:A42)+SUM(E36:E41)</f>
        <v>16</v>
      </c>
      <c r="F43" s="36" t="s">
        <v>31</v>
      </c>
      <c r="G43" s="36"/>
      <c r="H43" s="36"/>
      <c r="I43" s="36"/>
      <c r="J43" s="36"/>
      <c r="K43" s="36"/>
      <c r="L43" s="36"/>
      <c r="M43" s="36"/>
      <c r="N43" s="36"/>
      <c r="O43" s="36"/>
      <c r="P43" s="36"/>
      <c r="Q43" s="36"/>
    </row>
    <row r="44" spans="1:17" ht="20" x14ac:dyDescent="0.2">
      <c r="A44" s="36"/>
      <c r="B44" s="36"/>
      <c r="C44" s="36"/>
      <c r="D44" s="36"/>
      <c r="E44" s="36"/>
      <c r="F44" s="36"/>
      <c r="G44" s="36"/>
      <c r="H44" s="36"/>
      <c r="I44" s="36"/>
      <c r="J44" s="36"/>
    </row>
    <row r="45" spans="1:17" ht="20" x14ac:dyDescent="0.2">
      <c r="A45" s="36"/>
      <c r="B45" s="36"/>
      <c r="C45" s="36"/>
      <c r="D45" s="36"/>
      <c r="E45" s="36"/>
      <c r="F45" s="36"/>
      <c r="G45" s="36"/>
      <c r="H45" s="36"/>
      <c r="I45" s="36"/>
      <c r="J45" s="36"/>
    </row>
    <row r="46" spans="1:17" ht="20" x14ac:dyDescent="0.2">
      <c r="A46" s="36"/>
      <c r="B46" s="36"/>
      <c r="C46" s="36"/>
      <c r="D46" s="36"/>
      <c r="E46" s="36"/>
      <c r="F46" s="36"/>
      <c r="G46" s="36"/>
      <c r="H46" s="36"/>
      <c r="I46" s="36"/>
      <c r="J46" s="36"/>
    </row>
    <row r="47" spans="1:17" ht="20" x14ac:dyDescent="0.2">
      <c r="A47" s="36"/>
      <c r="B47" s="36"/>
      <c r="C47" s="36"/>
      <c r="D47" s="36"/>
      <c r="E47" s="36"/>
      <c r="F47" s="36"/>
      <c r="G47" s="36"/>
      <c r="H47" s="36"/>
      <c r="I47" s="36"/>
      <c r="J47" s="36"/>
    </row>
    <row r="48" spans="1:17" ht="20" x14ac:dyDescent="0.2">
      <c r="A48" s="36"/>
      <c r="B48" s="36"/>
      <c r="C48" s="36"/>
      <c r="D48" s="36"/>
      <c r="E48" s="36"/>
      <c r="F48" s="36"/>
      <c r="G48" s="36"/>
      <c r="H48" s="36"/>
      <c r="I48" s="36"/>
      <c r="J48" s="36"/>
    </row>
    <row r="49" spans="1:10" ht="20" x14ac:dyDescent="0.2">
      <c r="A49" s="36"/>
      <c r="B49" s="36"/>
      <c r="C49" s="36"/>
      <c r="D49" s="36"/>
      <c r="E49" s="36"/>
      <c r="F49" s="36"/>
      <c r="G49" s="36"/>
      <c r="H49" s="36"/>
      <c r="I49" s="36"/>
      <c r="J49" s="36"/>
    </row>
    <row r="50" spans="1:10" ht="20" x14ac:dyDescent="0.2">
      <c r="A50" s="36"/>
      <c r="B50" s="36"/>
      <c r="C50" s="36"/>
      <c r="D50" s="36"/>
      <c r="E50" s="36"/>
      <c r="F50" s="36"/>
      <c r="G50" s="36"/>
      <c r="H50" s="36"/>
      <c r="I50" s="36"/>
      <c r="J50" s="36"/>
    </row>
  </sheetData>
  <pageMargins left="0.25" right="0.25" top="0.75" bottom="0.75" header="0.3" footer="0.3"/>
  <pageSetup scale="58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A1:H49"/>
  <sheetViews>
    <sheetView zoomScale="70" zoomScaleNormal="70" workbookViewId="0">
      <selection sqref="A1:H49"/>
    </sheetView>
  </sheetViews>
  <sheetFormatPr baseColWidth="10" defaultColWidth="8.83203125" defaultRowHeight="13" x14ac:dyDescent="0.15"/>
  <cols>
    <col min="1" max="1" width="10.1640625" customWidth="1"/>
    <col min="2" max="2" width="81.1640625" bestFit="1" customWidth="1"/>
    <col min="4" max="4" width="39.83203125" customWidth="1"/>
    <col min="5" max="5" width="14.83203125" customWidth="1"/>
    <col min="6" max="6" width="13" customWidth="1"/>
    <col min="7" max="7" width="13.33203125" customWidth="1"/>
    <col min="8" max="8" width="68.83203125" bestFit="1" customWidth="1"/>
  </cols>
  <sheetData>
    <row r="1" spans="1:8" ht="30" x14ac:dyDescent="0.3">
      <c r="A1" s="6" t="s">
        <v>345</v>
      </c>
      <c r="B1" s="72"/>
      <c r="C1" s="72"/>
      <c r="D1" s="72"/>
      <c r="E1" s="72"/>
      <c r="F1" s="72"/>
      <c r="G1" s="72"/>
      <c r="H1" s="72"/>
    </row>
    <row r="2" spans="1:8" ht="45" customHeight="1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818</v>
      </c>
      <c r="B3" s="82" t="s">
        <v>819</v>
      </c>
      <c r="E3" s="74">
        <v>1870</v>
      </c>
      <c r="F3" s="75">
        <v>689</v>
      </c>
      <c r="G3" s="74" t="s">
        <v>77</v>
      </c>
      <c r="H3" s="76">
        <v>0.71899999999999997</v>
      </c>
    </row>
    <row r="4" spans="1:8" ht="20" x14ac:dyDescent="0.2">
      <c r="A4" s="87">
        <v>1870</v>
      </c>
      <c r="B4" s="109" t="s">
        <v>820</v>
      </c>
      <c r="C4" s="36"/>
      <c r="D4" s="36"/>
      <c r="E4" s="36">
        <v>1910</v>
      </c>
      <c r="F4" s="75">
        <v>52450</v>
      </c>
      <c r="G4" s="74" t="s">
        <v>80</v>
      </c>
      <c r="H4" s="76">
        <v>0.115</v>
      </c>
    </row>
    <row r="5" spans="1:8" ht="20" x14ac:dyDescent="0.2">
      <c r="A5" s="87">
        <v>1917</v>
      </c>
      <c r="B5" s="82" t="s">
        <v>821</v>
      </c>
      <c r="C5" s="36"/>
      <c r="D5" s="36"/>
      <c r="E5" s="36">
        <v>1930</v>
      </c>
      <c r="F5" s="75">
        <v>111110</v>
      </c>
      <c r="G5" s="74" t="s">
        <v>78</v>
      </c>
      <c r="H5" s="76">
        <v>0.153</v>
      </c>
    </row>
    <row r="6" spans="1:8" ht="20" x14ac:dyDescent="0.2">
      <c r="A6" s="77">
        <v>1926</v>
      </c>
      <c r="B6" s="82" t="s">
        <v>826</v>
      </c>
      <c r="D6" s="74"/>
      <c r="E6" s="36">
        <v>1970</v>
      </c>
      <c r="F6" s="78">
        <v>276554</v>
      </c>
      <c r="G6" s="74" t="s">
        <v>121</v>
      </c>
      <c r="H6" s="76">
        <v>1.2E-2</v>
      </c>
    </row>
    <row r="7" spans="1:8" ht="20" x14ac:dyDescent="0.2">
      <c r="A7" s="77">
        <v>1929</v>
      </c>
      <c r="B7" s="82" t="s">
        <v>823</v>
      </c>
      <c r="E7" s="36">
        <v>2010</v>
      </c>
      <c r="F7" s="75">
        <v>382368</v>
      </c>
      <c r="G7" s="74" t="s">
        <v>79</v>
      </c>
      <c r="H7" s="76">
        <v>4.8000000000000001E-2</v>
      </c>
    </row>
    <row r="8" spans="1:8" ht="20" x14ac:dyDescent="0.2">
      <c r="A8" s="87">
        <v>1932</v>
      </c>
      <c r="B8" s="82" t="s">
        <v>822</v>
      </c>
      <c r="C8" s="36"/>
      <c r="D8" s="36"/>
      <c r="E8" s="36"/>
      <c r="F8" s="36"/>
      <c r="H8" s="88"/>
    </row>
    <row r="9" spans="1:8" ht="20" x14ac:dyDescent="0.2">
      <c r="A9" s="87" t="s">
        <v>824</v>
      </c>
      <c r="B9" s="82" t="s">
        <v>825</v>
      </c>
      <c r="C9" s="36"/>
      <c r="D9" s="74" t="s">
        <v>280</v>
      </c>
      <c r="E9" s="79">
        <v>44477</v>
      </c>
      <c r="F9" s="36"/>
      <c r="G9" s="74" t="s">
        <v>31</v>
      </c>
      <c r="H9" s="76">
        <f>SUM(H3:H7)</f>
        <v>1.0469999999999999</v>
      </c>
    </row>
    <row r="10" spans="1:8" ht="20" x14ac:dyDescent="0.2">
      <c r="C10" s="36"/>
      <c r="D10" s="74"/>
      <c r="E10" s="79"/>
      <c r="F10" s="36"/>
      <c r="G10" s="74"/>
      <c r="H10" s="76"/>
    </row>
    <row r="11" spans="1:8" ht="20" x14ac:dyDescent="0.2">
      <c r="A11" s="87"/>
      <c r="B11" s="36" t="s">
        <v>829</v>
      </c>
      <c r="C11" s="36"/>
      <c r="D11" s="36"/>
      <c r="E11" s="80"/>
      <c r="F11" s="36"/>
      <c r="G11" s="36"/>
      <c r="H11" s="36"/>
    </row>
    <row r="12" spans="1:8" ht="20" x14ac:dyDescent="0.2">
      <c r="A12" s="36"/>
      <c r="B12" s="36"/>
      <c r="C12" s="36"/>
      <c r="D12" s="36"/>
      <c r="E12" s="36"/>
      <c r="F12" s="8" t="s">
        <v>82</v>
      </c>
      <c r="G12" s="8"/>
      <c r="H12" s="36"/>
    </row>
    <row r="13" spans="1:8" ht="20" x14ac:dyDescent="0.2">
      <c r="A13" s="36"/>
      <c r="B13" s="81" t="s">
        <v>83</v>
      </c>
      <c r="C13" s="81"/>
      <c r="D13" s="81" t="s">
        <v>45</v>
      </c>
      <c r="E13" s="81" t="s">
        <v>84</v>
      </c>
      <c r="F13" s="21" t="s">
        <v>12</v>
      </c>
      <c r="G13" s="21" t="s">
        <v>13</v>
      </c>
      <c r="H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  <c r="H14" s="36"/>
    </row>
    <row r="15" spans="1:8" ht="20" x14ac:dyDescent="0.2">
      <c r="A15" s="36">
        <v>1</v>
      </c>
      <c r="B15" s="36" t="s">
        <v>870</v>
      </c>
      <c r="C15" s="36"/>
      <c r="D15" s="36" t="s">
        <v>806</v>
      </c>
      <c r="E15" s="36">
        <v>67202</v>
      </c>
      <c r="F15" s="36">
        <v>1922</v>
      </c>
      <c r="G15" s="36"/>
      <c r="H15" s="82" t="s">
        <v>836</v>
      </c>
    </row>
    <row r="16" spans="1:8" ht="20" x14ac:dyDescent="0.2">
      <c r="A16" s="36">
        <f t="shared" ref="A16:A37" si="0">1+A15</f>
        <v>2</v>
      </c>
      <c r="B16" s="36" t="s">
        <v>858</v>
      </c>
      <c r="C16" s="36"/>
      <c r="D16" s="36" t="s">
        <v>857</v>
      </c>
      <c r="E16" s="36">
        <v>67203</v>
      </c>
      <c r="F16" s="36">
        <v>1997</v>
      </c>
      <c r="G16" s="36">
        <v>2000</v>
      </c>
      <c r="H16" s="36" t="s">
        <v>859</v>
      </c>
    </row>
    <row r="17" spans="1:8" ht="20" x14ac:dyDescent="0.2">
      <c r="A17" s="36">
        <f t="shared" si="0"/>
        <v>3</v>
      </c>
      <c r="B17" s="36" t="s">
        <v>892</v>
      </c>
      <c r="C17" s="36"/>
      <c r="D17" s="36" t="s">
        <v>834</v>
      </c>
      <c r="E17" s="36">
        <v>67203</v>
      </c>
      <c r="F17" s="36">
        <v>1887</v>
      </c>
      <c r="G17" s="36">
        <v>1888</v>
      </c>
      <c r="H17" s="36" t="s">
        <v>835</v>
      </c>
    </row>
    <row r="18" spans="1:8" ht="20" x14ac:dyDescent="0.2">
      <c r="A18" s="36">
        <f t="shared" si="0"/>
        <v>4</v>
      </c>
      <c r="B18" s="36" t="s">
        <v>874</v>
      </c>
      <c r="C18" s="36"/>
      <c r="D18" s="36" t="s">
        <v>873</v>
      </c>
      <c r="E18" s="36">
        <v>67203</v>
      </c>
      <c r="F18" s="36">
        <v>1917</v>
      </c>
      <c r="G18" s="36">
        <v>1920</v>
      </c>
      <c r="H18" s="86" t="s">
        <v>881</v>
      </c>
    </row>
    <row r="19" spans="1:8" ht="20" x14ac:dyDescent="0.2">
      <c r="A19" s="36">
        <f t="shared" si="0"/>
        <v>5</v>
      </c>
      <c r="B19" s="36" t="s">
        <v>843</v>
      </c>
      <c r="C19" s="36"/>
      <c r="D19" s="36" t="s">
        <v>832</v>
      </c>
      <c r="E19" s="36">
        <v>67202</v>
      </c>
      <c r="F19" s="36">
        <v>1888</v>
      </c>
      <c r="G19" s="36"/>
      <c r="H19" s="36" t="s">
        <v>830</v>
      </c>
    </row>
    <row r="20" spans="1:8" ht="20" x14ac:dyDescent="0.2">
      <c r="A20" s="36">
        <f t="shared" si="0"/>
        <v>6</v>
      </c>
      <c r="B20" s="36" t="s">
        <v>671</v>
      </c>
      <c r="C20" s="36"/>
      <c r="D20" s="36" t="s">
        <v>840</v>
      </c>
      <c r="E20" s="36">
        <v>67202</v>
      </c>
      <c r="F20" s="36">
        <v>1906</v>
      </c>
      <c r="G20" s="36">
        <v>1912</v>
      </c>
      <c r="H20" s="36" t="s">
        <v>889</v>
      </c>
    </row>
    <row r="21" spans="1:8" ht="20" x14ac:dyDescent="0.2">
      <c r="A21" s="36">
        <f t="shared" si="0"/>
        <v>7</v>
      </c>
      <c r="B21" s="36" t="s">
        <v>846</v>
      </c>
      <c r="C21" s="36"/>
      <c r="D21" s="36" t="s">
        <v>828</v>
      </c>
      <c r="E21" s="36">
        <v>67202</v>
      </c>
      <c r="F21" s="36">
        <v>1930</v>
      </c>
      <c r="G21" s="36">
        <v>1932</v>
      </c>
      <c r="H21" s="36" t="s">
        <v>847</v>
      </c>
    </row>
    <row r="22" spans="1:8" ht="20" x14ac:dyDescent="0.2">
      <c r="A22" s="36">
        <f>1+A21</f>
        <v>8</v>
      </c>
      <c r="B22" s="36" t="s">
        <v>871</v>
      </c>
      <c r="C22" s="36"/>
      <c r="D22" s="36" t="s">
        <v>805</v>
      </c>
      <c r="E22" s="36">
        <v>67202</v>
      </c>
      <c r="F22" s="36">
        <v>1887</v>
      </c>
      <c r="G22" s="74">
        <v>1888</v>
      </c>
      <c r="H22" s="36" t="s">
        <v>838</v>
      </c>
    </row>
    <row r="23" spans="1:8" ht="20" x14ac:dyDescent="0.2">
      <c r="A23" s="36">
        <f t="shared" si="0"/>
        <v>9</v>
      </c>
      <c r="B23" s="36" t="s">
        <v>876</v>
      </c>
      <c r="C23" s="36"/>
      <c r="D23" s="36" t="s">
        <v>878</v>
      </c>
      <c r="E23" s="36">
        <v>67202</v>
      </c>
      <c r="F23" s="36">
        <v>1886</v>
      </c>
      <c r="G23" s="36">
        <v>1887</v>
      </c>
      <c r="H23" s="36" t="s">
        <v>877</v>
      </c>
    </row>
    <row r="24" spans="1:8" ht="20" x14ac:dyDescent="0.2">
      <c r="A24" s="36">
        <f t="shared" si="0"/>
        <v>10</v>
      </c>
      <c r="B24" s="36" t="s">
        <v>852</v>
      </c>
      <c r="C24" s="36"/>
      <c r="D24" s="36" t="s">
        <v>854</v>
      </c>
      <c r="E24" s="36">
        <v>67202</v>
      </c>
      <c r="F24" s="36">
        <v>1887</v>
      </c>
      <c r="G24" s="36"/>
      <c r="H24" s="36" t="s">
        <v>853</v>
      </c>
    </row>
    <row r="25" spans="1:8" ht="20" x14ac:dyDescent="0.2">
      <c r="A25" s="36">
        <f t="shared" si="0"/>
        <v>11</v>
      </c>
      <c r="B25" s="36" t="s">
        <v>851</v>
      </c>
      <c r="D25" s="36" t="s">
        <v>855</v>
      </c>
      <c r="E25" s="36">
        <v>67202</v>
      </c>
      <c r="F25" s="36">
        <v>1910</v>
      </c>
      <c r="G25" s="36">
        <v>1912</v>
      </c>
      <c r="H25" s="36" t="s">
        <v>850</v>
      </c>
    </row>
    <row r="26" spans="1:8" ht="20" x14ac:dyDescent="0.2">
      <c r="A26" s="36">
        <f t="shared" si="0"/>
        <v>12</v>
      </c>
      <c r="B26" s="36" t="s">
        <v>880</v>
      </c>
      <c r="C26" s="36"/>
      <c r="D26" s="36" t="s">
        <v>879</v>
      </c>
      <c r="E26" s="36">
        <v>67211</v>
      </c>
      <c r="F26" s="36"/>
      <c r="G26" s="36">
        <v>1941</v>
      </c>
      <c r="H26" s="36" t="s">
        <v>883</v>
      </c>
    </row>
    <row r="27" spans="1:8" ht="20" x14ac:dyDescent="0.2">
      <c r="A27" s="36">
        <f t="shared" si="0"/>
        <v>13</v>
      </c>
      <c r="B27" s="36" t="s">
        <v>869</v>
      </c>
      <c r="C27" s="36"/>
      <c r="D27" s="36" t="s">
        <v>837</v>
      </c>
      <c r="E27" s="36">
        <v>67202</v>
      </c>
      <c r="F27" s="36">
        <v>1890</v>
      </c>
      <c r="G27" s="36">
        <v>1892</v>
      </c>
      <c r="H27" s="36" t="s">
        <v>835</v>
      </c>
    </row>
    <row r="28" spans="1:8" ht="20" x14ac:dyDescent="0.2">
      <c r="A28" s="36">
        <f t="shared" si="0"/>
        <v>14</v>
      </c>
      <c r="B28" s="36" t="s">
        <v>868</v>
      </c>
      <c r="C28" s="36"/>
      <c r="D28" s="36" t="s">
        <v>831</v>
      </c>
      <c r="E28" s="36">
        <v>67202</v>
      </c>
      <c r="F28" s="36">
        <v>1915</v>
      </c>
      <c r="G28" s="36"/>
      <c r="H28" s="36" t="s">
        <v>867</v>
      </c>
    </row>
    <row r="29" spans="1:8" ht="20" x14ac:dyDescent="0.2">
      <c r="A29" s="36">
        <f t="shared" si="0"/>
        <v>15</v>
      </c>
      <c r="B29" s="36" t="s">
        <v>842</v>
      </c>
      <c r="C29" s="36"/>
      <c r="D29" s="36" t="s">
        <v>841</v>
      </c>
      <c r="E29" s="36">
        <v>67203</v>
      </c>
      <c r="F29" s="36">
        <v>1886</v>
      </c>
      <c r="G29" s="36">
        <v>1888</v>
      </c>
      <c r="H29" s="36" t="s">
        <v>882</v>
      </c>
    </row>
    <row r="30" spans="1:8" ht="20" x14ac:dyDescent="0.2">
      <c r="A30" s="36">
        <f t="shared" si="0"/>
        <v>16</v>
      </c>
      <c r="B30" s="36" t="s">
        <v>827</v>
      </c>
      <c r="C30" s="36"/>
      <c r="D30" s="36" t="s">
        <v>844</v>
      </c>
      <c r="E30" s="36">
        <v>67203</v>
      </c>
      <c r="F30" s="36">
        <v>1987</v>
      </c>
      <c r="G30" s="36"/>
      <c r="H30" s="36" t="s">
        <v>845</v>
      </c>
    </row>
    <row r="31" spans="1:8" ht="20" x14ac:dyDescent="0.2">
      <c r="A31" s="36">
        <f t="shared" si="0"/>
        <v>17</v>
      </c>
      <c r="B31" s="36" t="s">
        <v>886</v>
      </c>
      <c r="C31" s="36"/>
      <c r="D31" s="36" t="s">
        <v>884</v>
      </c>
      <c r="E31" s="36">
        <v>67203</v>
      </c>
      <c r="F31" s="36">
        <v>1868</v>
      </c>
      <c r="G31" s="36"/>
      <c r="H31" s="36" t="s">
        <v>885</v>
      </c>
    </row>
    <row r="32" spans="1:8" ht="20" x14ac:dyDescent="0.2">
      <c r="A32" s="36">
        <f t="shared" si="0"/>
        <v>18</v>
      </c>
      <c r="B32" s="36" t="s">
        <v>864</v>
      </c>
      <c r="C32" s="36"/>
      <c r="D32" s="36" t="s">
        <v>861</v>
      </c>
      <c r="E32" s="36">
        <v>67208</v>
      </c>
      <c r="F32" s="36">
        <v>1915</v>
      </c>
      <c r="G32" s="36">
        <v>1916</v>
      </c>
      <c r="H32" s="36" t="s">
        <v>863</v>
      </c>
    </row>
    <row r="33" spans="1:8" ht="20" x14ac:dyDescent="0.2">
      <c r="A33" s="36">
        <f t="shared" si="0"/>
        <v>19</v>
      </c>
      <c r="B33" s="36" t="s">
        <v>848</v>
      </c>
      <c r="C33" s="36"/>
      <c r="D33" s="36" t="s">
        <v>856</v>
      </c>
      <c r="E33" s="36">
        <v>67211</v>
      </c>
      <c r="F33" s="36">
        <v>1923</v>
      </c>
      <c r="G33" s="36"/>
      <c r="H33" s="36" t="s">
        <v>849</v>
      </c>
    </row>
    <row r="34" spans="1:8" ht="20" x14ac:dyDescent="0.2">
      <c r="A34" s="36">
        <f t="shared" si="0"/>
        <v>20</v>
      </c>
      <c r="B34" s="36" t="s">
        <v>866</v>
      </c>
      <c r="C34" s="36"/>
      <c r="D34" s="36" t="s">
        <v>891</v>
      </c>
      <c r="E34" s="36">
        <v>67216</v>
      </c>
      <c r="F34" s="36">
        <v>1930</v>
      </c>
      <c r="G34" s="36">
        <v>1931</v>
      </c>
      <c r="H34" s="36" t="s">
        <v>865</v>
      </c>
    </row>
    <row r="35" spans="1:8" ht="20" x14ac:dyDescent="0.2">
      <c r="A35" s="36">
        <f t="shared" si="0"/>
        <v>21</v>
      </c>
      <c r="B35" s="36" t="s">
        <v>862</v>
      </c>
      <c r="D35" s="36" t="s">
        <v>890</v>
      </c>
      <c r="E35" s="36">
        <v>67210</v>
      </c>
      <c r="F35" s="36">
        <v>1930</v>
      </c>
      <c r="G35" s="36">
        <v>1935</v>
      </c>
      <c r="H35" s="36" t="s">
        <v>860</v>
      </c>
    </row>
    <row r="36" spans="1:8" ht="20" x14ac:dyDescent="0.2">
      <c r="A36" s="36">
        <f t="shared" si="0"/>
        <v>22</v>
      </c>
      <c r="B36" s="36" t="s">
        <v>888</v>
      </c>
      <c r="C36" s="36"/>
      <c r="D36" s="36" t="s">
        <v>839</v>
      </c>
      <c r="E36" s="36">
        <v>67213</v>
      </c>
      <c r="F36" s="36">
        <v>1889</v>
      </c>
      <c r="G36" s="36">
        <v>1890</v>
      </c>
      <c r="H36" s="36" t="s">
        <v>887</v>
      </c>
    </row>
    <row r="37" spans="1:8" ht="20" x14ac:dyDescent="0.2">
      <c r="A37" s="36">
        <f t="shared" si="0"/>
        <v>23</v>
      </c>
      <c r="B37" s="36" t="s">
        <v>872</v>
      </c>
      <c r="C37" s="36"/>
      <c r="D37" s="36" t="s">
        <v>833</v>
      </c>
      <c r="E37" s="36">
        <v>67213</v>
      </c>
      <c r="F37" s="36">
        <v>1886</v>
      </c>
      <c r="G37" s="36">
        <v>1888</v>
      </c>
      <c r="H37" s="36" t="s">
        <v>835</v>
      </c>
    </row>
    <row r="38" spans="1:8" ht="20" x14ac:dyDescent="0.2">
      <c r="A38" s="36"/>
      <c r="B38" s="36"/>
      <c r="C38" s="81"/>
      <c r="D38" s="81"/>
      <c r="E38" s="81"/>
      <c r="F38" s="81"/>
      <c r="G38" s="36"/>
      <c r="H38" s="36"/>
    </row>
    <row r="39" spans="1:8" ht="20" x14ac:dyDescent="0.2">
      <c r="A39" s="36"/>
      <c r="B39" s="36" t="s">
        <v>875</v>
      </c>
      <c r="C39" s="36"/>
      <c r="D39" s="36"/>
      <c r="E39" s="36"/>
      <c r="F39" s="36"/>
      <c r="G39" s="36"/>
      <c r="H39" s="36"/>
    </row>
    <row r="41" spans="1:8" ht="20" x14ac:dyDescent="0.2">
      <c r="A41" s="36">
        <v>4</v>
      </c>
      <c r="B41" s="36" t="s">
        <v>1010</v>
      </c>
      <c r="C41" s="36" t="s">
        <v>89</v>
      </c>
      <c r="D41" s="36"/>
      <c r="E41" s="36" t="s">
        <v>90</v>
      </c>
      <c r="F41" s="36"/>
      <c r="G41" s="36">
        <v>1</v>
      </c>
      <c r="H41" s="36" t="s">
        <v>984</v>
      </c>
    </row>
    <row r="42" spans="1:8" ht="20" x14ac:dyDescent="0.2">
      <c r="A42" s="36">
        <v>0</v>
      </c>
      <c r="B42" s="36" t="s">
        <v>93</v>
      </c>
      <c r="C42" s="36"/>
      <c r="D42" s="36"/>
      <c r="E42" s="36"/>
      <c r="F42" s="81"/>
      <c r="G42" s="36">
        <v>2</v>
      </c>
      <c r="H42" s="36" t="s">
        <v>968</v>
      </c>
    </row>
    <row r="43" spans="1:8" ht="20" x14ac:dyDescent="0.2">
      <c r="A43" s="36">
        <v>2</v>
      </c>
      <c r="B43" s="36" t="s">
        <v>95</v>
      </c>
      <c r="C43" s="36" t="s">
        <v>92</v>
      </c>
      <c r="D43" s="36"/>
      <c r="E43" s="36"/>
      <c r="F43" s="81"/>
      <c r="G43" s="36">
        <v>1</v>
      </c>
      <c r="H43" s="36" t="s">
        <v>1026</v>
      </c>
    </row>
    <row r="44" spans="1:8" ht="20" x14ac:dyDescent="0.2">
      <c r="A44" s="36">
        <v>5</v>
      </c>
      <c r="B44" s="36" t="s">
        <v>1016</v>
      </c>
      <c r="C44" s="36" t="s">
        <v>94</v>
      </c>
      <c r="D44" s="36"/>
      <c r="E44" s="36"/>
      <c r="F44" s="81"/>
      <c r="G44" s="36">
        <v>1</v>
      </c>
      <c r="H44" s="36" t="s">
        <v>1011</v>
      </c>
    </row>
    <row r="45" spans="1:8" ht="20" x14ac:dyDescent="0.2">
      <c r="A45" s="36">
        <v>1</v>
      </c>
      <c r="B45" s="36" t="s">
        <v>1024</v>
      </c>
      <c r="C45" s="36" t="s">
        <v>96</v>
      </c>
      <c r="D45" s="36"/>
      <c r="E45" s="36"/>
      <c r="F45" s="81"/>
      <c r="G45" s="36">
        <v>1</v>
      </c>
      <c r="H45" s="36" t="s">
        <v>1027</v>
      </c>
    </row>
    <row r="46" spans="1:8" ht="20" x14ac:dyDescent="0.2">
      <c r="A46" s="36">
        <v>1</v>
      </c>
      <c r="B46" s="36" t="s">
        <v>969</v>
      </c>
      <c r="C46" s="77" t="s">
        <v>98</v>
      </c>
      <c r="D46" s="36"/>
      <c r="E46" s="36"/>
      <c r="F46" s="81"/>
      <c r="G46" s="36">
        <v>1</v>
      </c>
      <c r="H46" s="36" t="s">
        <v>972</v>
      </c>
    </row>
    <row r="47" spans="1:8" ht="20" x14ac:dyDescent="0.2">
      <c r="A47" s="36">
        <v>2</v>
      </c>
      <c r="B47" s="36" t="s">
        <v>1025</v>
      </c>
      <c r="C47" s="77"/>
      <c r="D47" s="36"/>
      <c r="E47" s="36"/>
      <c r="F47" s="81"/>
      <c r="G47" s="36">
        <v>1</v>
      </c>
      <c r="H47" s="36" t="s">
        <v>1028</v>
      </c>
    </row>
    <row r="48" spans="1:8" ht="20" x14ac:dyDescent="0.2">
      <c r="A48" s="36"/>
      <c r="B48" s="36"/>
      <c r="C48" s="36"/>
      <c r="D48" s="81"/>
      <c r="E48" s="81"/>
      <c r="F48" s="81"/>
    </row>
    <row r="49" spans="7:8" ht="20" x14ac:dyDescent="0.2">
      <c r="G49" s="36">
        <f>SUM(A41:A47)+SUM(G41:G47)</f>
        <v>23</v>
      </c>
      <c r="H49" s="36" t="s">
        <v>31</v>
      </c>
    </row>
  </sheetData>
  <phoneticPr fontId="1" type="noConversion"/>
  <pageMargins left="0.25" right="0" top="0.5" bottom="0" header="0.5" footer="0.5"/>
  <pageSetup scale="55" orientation="landscape" horizontalDpi="0" verticalDpi="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A1:H47"/>
  <sheetViews>
    <sheetView tabSelected="1" zoomScale="80" zoomScaleNormal="80" workbookViewId="0">
      <selection sqref="A1:H47"/>
    </sheetView>
  </sheetViews>
  <sheetFormatPr baseColWidth="10" defaultColWidth="8.83203125" defaultRowHeight="13" x14ac:dyDescent="0.15"/>
  <cols>
    <col min="1" max="1" width="7.83203125" customWidth="1"/>
    <col min="2" max="2" width="42.6640625" customWidth="1"/>
    <col min="3" max="3" width="26.83203125" customWidth="1"/>
    <col min="4" max="4" width="35.33203125" customWidth="1"/>
    <col min="5" max="5" width="14.5" bestFit="1" customWidth="1"/>
    <col min="6" max="6" width="14.1640625" customWidth="1"/>
    <col min="7" max="7" width="12.83203125" customWidth="1"/>
    <col min="8" max="8" width="55.1640625" customWidth="1"/>
  </cols>
  <sheetData>
    <row r="1" spans="1:8" ht="30" x14ac:dyDescent="0.3">
      <c r="A1" s="6" t="s">
        <v>296</v>
      </c>
      <c r="B1" s="6"/>
      <c r="C1" s="6"/>
      <c r="D1" s="6"/>
      <c r="E1" s="6"/>
      <c r="F1" s="6"/>
      <c r="G1" s="6"/>
    </row>
    <row r="2" spans="1:8" ht="30" x14ac:dyDescent="0.3">
      <c r="A2" s="6"/>
      <c r="B2" s="6"/>
      <c r="C2" s="6"/>
      <c r="D2" s="6"/>
      <c r="E2" s="6"/>
      <c r="F2" s="6"/>
      <c r="G2" s="6"/>
    </row>
    <row r="3" spans="1:8" ht="20.5" customHeight="1" x14ac:dyDescent="0.2">
      <c r="A3" s="73">
        <v>1868</v>
      </c>
      <c r="B3" s="73" t="s">
        <v>948</v>
      </c>
      <c r="C3" s="110"/>
      <c r="D3" s="110"/>
      <c r="E3" s="74">
        <v>1900</v>
      </c>
      <c r="F3" s="75">
        <v>698</v>
      </c>
      <c r="G3" s="74" t="s">
        <v>77</v>
      </c>
      <c r="H3" s="76">
        <v>0.82089999999999996</v>
      </c>
    </row>
    <row r="4" spans="1:8" ht="20.5" customHeight="1" x14ac:dyDescent="0.2">
      <c r="A4" s="73">
        <v>1873</v>
      </c>
      <c r="B4" s="73" t="s">
        <v>909</v>
      </c>
      <c r="C4" s="110"/>
      <c r="D4" s="110"/>
      <c r="E4" s="36">
        <v>1910</v>
      </c>
      <c r="F4" s="75">
        <v>6181</v>
      </c>
      <c r="G4" s="74" t="s">
        <v>121</v>
      </c>
      <c r="H4" s="76">
        <v>7.1800000000000003E-2</v>
      </c>
    </row>
    <row r="5" spans="1:8" ht="20.5" customHeight="1" x14ac:dyDescent="0.2">
      <c r="A5" s="73">
        <v>1897</v>
      </c>
      <c r="B5" s="73" t="s">
        <v>910</v>
      </c>
      <c r="C5" s="110"/>
      <c r="D5" s="110"/>
      <c r="E5" s="36">
        <v>1930</v>
      </c>
      <c r="F5" s="75">
        <v>14763</v>
      </c>
      <c r="G5" s="74" t="s">
        <v>78</v>
      </c>
      <c r="H5" s="76">
        <v>3.0200000000000001E-2</v>
      </c>
    </row>
    <row r="6" spans="1:8" ht="20.5" customHeight="1" x14ac:dyDescent="0.2">
      <c r="A6" s="73">
        <v>1905</v>
      </c>
      <c r="B6" s="73" t="s">
        <v>950</v>
      </c>
      <c r="D6" s="110"/>
      <c r="E6" s="36">
        <v>1970</v>
      </c>
      <c r="F6" s="78">
        <v>29683</v>
      </c>
      <c r="G6" s="74" t="s">
        <v>80</v>
      </c>
      <c r="H6" s="76">
        <v>3.2000000000000001E-2</v>
      </c>
    </row>
    <row r="7" spans="1:8" ht="20.5" customHeight="1" x14ac:dyDescent="0.2">
      <c r="A7" s="73">
        <v>1917</v>
      </c>
      <c r="B7" s="73" t="s">
        <v>947</v>
      </c>
      <c r="C7" s="110"/>
      <c r="D7" s="110"/>
      <c r="E7" s="36">
        <v>2010</v>
      </c>
      <c r="F7" s="75">
        <v>35750</v>
      </c>
      <c r="G7" s="74" t="s">
        <v>79</v>
      </c>
      <c r="H7" s="76">
        <v>9.5999999999999992E-3</v>
      </c>
    </row>
    <row r="8" spans="1:8" ht="20.5" customHeight="1" x14ac:dyDescent="0.2">
      <c r="A8" s="73">
        <v>1954</v>
      </c>
      <c r="B8" s="112" t="s">
        <v>912</v>
      </c>
      <c r="C8" s="110"/>
      <c r="D8" s="110"/>
      <c r="E8" s="36"/>
      <c r="F8" s="75"/>
      <c r="G8" s="74"/>
      <c r="H8" s="76"/>
    </row>
    <row r="9" spans="1:8" ht="20.5" customHeight="1" x14ac:dyDescent="0.2">
      <c r="A9" s="73">
        <v>1957</v>
      </c>
      <c r="B9" s="112" t="s">
        <v>951</v>
      </c>
      <c r="C9" s="110"/>
      <c r="D9" s="110"/>
      <c r="E9" s="36"/>
      <c r="F9" s="75"/>
      <c r="G9" s="74" t="s">
        <v>31</v>
      </c>
      <c r="H9" s="76">
        <f>SUM(H2:H7)</f>
        <v>0.96450000000000002</v>
      </c>
    </row>
    <row r="10" spans="1:8" ht="20.5" customHeight="1" x14ac:dyDescent="0.2">
      <c r="A10" s="73"/>
      <c r="B10" s="112"/>
      <c r="C10" s="110"/>
      <c r="D10" s="110"/>
      <c r="E10" s="36"/>
      <c r="F10" s="75"/>
      <c r="G10" s="74"/>
      <c r="H10" s="76"/>
    </row>
    <row r="11" spans="1:8" ht="20.5" customHeight="1" x14ac:dyDescent="0.2">
      <c r="A11" s="73"/>
      <c r="B11" s="112"/>
      <c r="C11" s="110"/>
      <c r="D11" s="74" t="s">
        <v>280</v>
      </c>
      <c r="E11" s="79">
        <v>47195</v>
      </c>
      <c r="F11" s="36"/>
    </row>
    <row r="12" spans="1:8" ht="20.5" customHeight="1" x14ac:dyDescent="0.15">
      <c r="A12" s="111"/>
      <c r="B12" s="73" t="s">
        <v>949</v>
      </c>
      <c r="C12" s="111"/>
      <c r="D12" s="111"/>
    </row>
    <row r="13" spans="1:8" ht="20" x14ac:dyDescent="0.2">
      <c r="A13" s="36"/>
      <c r="B13" s="36"/>
      <c r="C13" s="36"/>
      <c r="D13" s="36"/>
      <c r="E13" s="36"/>
      <c r="F13" s="8" t="s">
        <v>82</v>
      </c>
      <c r="G13" s="8"/>
      <c r="H13" s="36"/>
    </row>
    <row r="14" spans="1:8" ht="20" x14ac:dyDescent="0.2">
      <c r="A14" s="36"/>
      <c r="B14" s="81" t="s">
        <v>83</v>
      </c>
      <c r="C14" s="81"/>
      <c r="D14" s="81" t="s">
        <v>45</v>
      </c>
      <c r="E14" s="81" t="s">
        <v>84</v>
      </c>
      <c r="F14" s="81" t="s">
        <v>12</v>
      </c>
      <c r="G14" s="81" t="s">
        <v>13</v>
      </c>
      <c r="H14" s="81" t="s">
        <v>85</v>
      </c>
    </row>
    <row r="15" spans="1:8" ht="11" customHeight="1" x14ac:dyDescent="0.2">
      <c r="A15" s="36"/>
      <c r="B15" s="81"/>
      <c r="C15" s="81"/>
      <c r="D15" s="81"/>
      <c r="E15" s="81"/>
      <c r="F15" s="81"/>
      <c r="G15" s="81"/>
      <c r="H15" s="81"/>
    </row>
    <row r="16" spans="1:8" ht="20" x14ac:dyDescent="0.2">
      <c r="A16" s="36"/>
      <c r="B16" s="36" t="s">
        <v>896</v>
      </c>
      <c r="C16" s="36"/>
      <c r="D16" s="36" t="s">
        <v>295</v>
      </c>
      <c r="E16" s="36">
        <v>74003</v>
      </c>
      <c r="F16" s="81"/>
      <c r="G16" s="36"/>
      <c r="H16" s="36" t="s">
        <v>330</v>
      </c>
    </row>
    <row r="17" spans="1:8" ht="20" x14ac:dyDescent="0.2">
      <c r="A17" s="36">
        <v>1</v>
      </c>
      <c r="B17" s="36" t="s">
        <v>917</v>
      </c>
      <c r="D17" s="36" t="s">
        <v>295</v>
      </c>
      <c r="E17" s="36">
        <v>74003</v>
      </c>
      <c r="F17" s="36">
        <v>1952</v>
      </c>
      <c r="G17" s="36">
        <v>1956</v>
      </c>
      <c r="H17" s="36" t="s">
        <v>297</v>
      </c>
    </row>
    <row r="18" spans="1:8" ht="20" x14ac:dyDescent="0.2">
      <c r="A18" s="36">
        <f>1+A17</f>
        <v>2</v>
      </c>
      <c r="B18" s="36" t="s">
        <v>914</v>
      </c>
      <c r="C18" s="36"/>
      <c r="D18" s="36" t="s">
        <v>915</v>
      </c>
      <c r="E18" s="36">
        <v>74003</v>
      </c>
      <c r="F18" s="36">
        <v>1979</v>
      </c>
      <c r="G18" s="36">
        <v>1982</v>
      </c>
      <c r="H18" s="36" t="s">
        <v>913</v>
      </c>
    </row>
    <row r="19" spans="1:8" ht="20" x14ac:dyDescent="0.2">
      <c r="A19" s="36">
        <f t="shared" ref="A19:A36" si="0">1+A18</f>
        <v>3</v>
      </c>
      <c r="B19" s="36" t="s">
        <v>936</v>
      </c>
      <c r="C19" s="36"/>
      <c r="D19" s="36" t="s">
        <v>935</v>
      </c>
      <c r="E19" s="36">
        <v>74003</v>
      </c>
      <c r="F19" s="36">
        <v>1917</v>
      </c>
      <c r="G19" s="36">
        <v>1924</v>
      </c>
      <c r="H19" s="36" t="s">
        <v>937</v>
      </c>
    </row>
    <row r="20" spans="1:8" ht="20" x14ac:dyDescent="0.2">
      <c r="A20" s="36">
        <f t="shared" si="0"/>
        <v>4</v>
      </c>
      <c r="B20" s="36" t="s">
        <v>919</v>
      </c>
      <c r="C20" s="36"/>
      <c r="D20" s="36" t="s">
        <v>956</v>
      </c>
      <c r="E20" s="36">
        <v>74003</v>
      </c>
      <c r="F20" s="36">
        <v>1909</v>
      </c>
      <c r="G20" s="36">
        <v>1930</v>
      </c>
      <c r="H20" s="36" t="s">
        <v>905</v>
      </c>
    </row>
    <row r="21" spans="1:8" ht="20" x14ac:dyDescent="0.2">
      <c r="A21" s="36">
        <f t="shared" si="0"/>
        <v>5</v>
      </c>
      <c r="B21" s="36" t="s">
        <v>930</v>
      </c>
      <c r="D21" s="36" t="s">
        <v>932</v>
      </c>
      <c r="E21" s="36">
        <v>74003</v>
      </c>
      <c r="F21" s="36">
        <v>1964</v>
      </c>
      <c r="H21" s="36" t="s">
        <v>931</v>
      </c>
    </row>
    <row r="22" spans="1:8" ht="20" x14ac:dyDescent="0.2">
      <c r="A22" s="36">
        <f t="shared" si="0"/>
        <v>6</v>
      </c>
      <c r="B22" s="36" t="s">
        <v>934</v>
      </c>
      <c r="D22" s="36" t="s">
        <v>933</v>
      </c>
      <c r="E22" s="36">
        <v>74003</v>
      </c>
      <c r="F22" s="36">
        <v>1961</v>
      </c>
      <c r="H22" s="36" t="s">
        <v>944</v>
      </c>
    </row>
    <row r="23" spans="1:8" ht="20" x14ac:dyDescent="0.2">
      <c r="A23" s="36">
        <f t="shared" si="0"/>
        <v>7</v>
      </c>
      <c r="B23" s="36" t="s">
        <v>925</v>
      </c>
      <c r="C23" s="36"/>
      <c r="D23" s="36" t="s">
        <v>916</v>
      </c>
      <c r="E23" s="36">
        <v>74003</v>
      </c>
      <c r="F23" s="36">
        <v>1930</v>
      </c>
      <c r="G23" s="36"/>
      <c r="H23" s="36" t="s">
        <v>926</v>
      </c>
    </row>
    <row r="24" spans="1:8" ht="20" x14ac:dyDescent="0.2">
      <c r="A24" s="36">
        <f t="shared" si="0"/>
        <v>8</v>
      </c>
      <c r="B24" s="3" t="s">
        <v>907</v>
      </c>
      <c r="C24" s="36"/>
      <c r="D24" s="36" t="s">
        <v>906</v>
      </c>
      <c r="E24" s="36">
        <v>74003</v>
      </c>
      <c r="F24" s="36">
        <v>1909</v>
      </c>
      <c r="G24" s="36"/>
      <c r="H24" s="36" t="s">
        <v>908</v>
      </c>
    </row>
    <row r="25" spans="1:8" ht="20" x14ac:dyDescent="0.2">
      <c r="A25" s="36">
        <f t="shared" si="0"/>
        <v>9</v>
      </c>
      <c r="B25" s="36" t="s">
        <v>923</v>
      </c>
      <c r="C25" s="36"/>
      <c r="D25" s="36" t="s">
        <v>957</v>
      </c>
      <c r="E25" s="36">
        <v>74003</v>
      </c>
      <c r="F25" s="36">
        <v>1913</v>
      </c>
      <c r="G25" s="36">
        <v>1914</v>
      </c>
      <c r="H25" s="36" t="s">
        <v>918</v>
      </c>
    </row>
    <row r="26" spans="1:8" ht="20" x14ac:dyDescent="0.2">
      <c r="A26" s="36">
        <f t="shared" si="0"/>
        <v>10</v>
      </c>
      <c r="B26" s="36" t="s">
        <v>922</v>
      </c>
      <c r="C26" s="36"/>
      <c r="D26" s="36" t="s">
        <v>927</v>
      </c>
      <c r="E26" s="36">
        <v>74003</v>
      </c>
      <c r="F26" s="36">
        <v>1903</v>
      </c>
      <c r="G26" s="36"/>
      <c r="H26" s="36" t="s">
        <v>921</v>
      </c>
    </row>
    <row r="27" spans="1:8" ht="20" x14ac:dyDescent="0.2">
      <c r="A27" s="36">
        <f t="shared" si="0"/>
        <v>11</v>
      </c>
      <c r="B27" s="36" t="s">
        <v>911</v>
      </c>
      <c r="C27" s="36"/>
      <c r="D27" s="36" t="s">
        <v>928</v>
      </c>
      <c r="E27" s="36">
        <v>74003</v>
      </c>
      <c r="F27" s="36">
        <v>1976</v>
      </c>
      <c r="G27" s="36">
        <v>1977</v>
      </c>
      <c r="H27" s="36" t="s">
        <v>924</v>
      </c>
    </row>
    <row r="28" spans="1:8" ht="20" x14ac:dyDescent="0.2">
      <c r="A28" s="36">
        <f t="shared" si="0"/>
        <v>12</v>
      </c>
      <c r="B28" s="36" t="s">
        <v>954</v>
      </c>
      <c r="C28" s="36"/>
      <c r="D28" s="36" t="s">
        <v>953</v>
      </c>
      <c r="E28" s="36">
        <v>74003</v>
      </c>
      <c r="F28" s="36">
        <v>1899</v>
      </c>
      <c r="G28" s="36">
        <v>1921</v>
      </c>
      <c r="H28" s="36" t="s">
        <v>955</v>
      </c>
    </row>
    <row r="29" spans="1:8" ht="20" x14ac:dyDescent="0.2">
      <c r="A29" s="36">
        <f t="shared" si="0"/>
        <v>13</v>
      </c>
      <c r="B29" s="36" t="s">
        <v>939</v>
      </c>
      <c r="C29" s="36"/>
      <c r="D29" s="36" t="s">
        <v>938</v>
      </c>
      <c r="E29" s="36">
        <v>74006</v>
      </c>
      <c r="F29" s="36">
        <v>1939</v>
      </c>
      <c r="G29" s="36">
        <v>2015</v>
      </c>
      <c r="H29" s="36" t="s">
        <v>940</v>
      </c>
    </row>
    <row r="30" spans="1:8" ht="20" x14ac:dyDescent="0.2">
      <c r="A30" s="36">
        <f t="shared" si="0"/>
        <v>14</v>
      </c>
      <c r="B30" s="36" t="s">
        <v>894</v>
      </c>
      <c r="C30" s="36"/>
      <c r="D30" s="36" t="s">
        <v>893</v>
      </c>
      <c r="E30" s="36">
        <v>74006</v>
      </c>
      <c r="F30" s="36">
        <v>1930</v>
      </c>
      <c r="G30" s="36">
        <v>1932</v>
      </c>
      <c r="H30" s="36" t="s">
        <v>895</v>
      </c>
    </row>
    <row r="31" spans="1:8" ht="20" x14ac:dyDescent="0.2">
      <c r="A31" s="36">
        <f t="shared" si="0"/>
        <v>15</v>
      </c>
      <c r="B31" s="36" t="s">
        <v>898</v>
      </c>
      <c r="C31" s="36"/>
      <c r="D31" s="36" t="s">
        <v>900</v>
      </c>
      <c r="E31" s="36">
        <v>74006</v>
      </c>
      <c r="F31" s="36">
        <v>1961</v>
      </c>
      <c r="G31" s="36"/>
      <c r="H31" s="36" t="s">
        <v>899</v>
      </c>
    </row>
    <row r="32" spans="1:8" ht="20" x14ac:dyDescent="0.2">
      <c r="A32" s="36">
        <f t="shared" si="0"/>
        <v>16</v>
      </c>
      <c r="B32" s="36" t="s">
        <v>942</v>
      </c>
      <c r="C32" s="113"/>
      <c r="D32" s="36" t="s">
        <v>929</v>
      </c>
      <c r="E32" s="36">
        <v>74006</v>
      </c>
      <c r="F32" s="36">
        <v>1956</v>
      </c>
      <c r="G32" s="36"/>
      <c r="H32" s="36" t="s">
        <v>943</v>
      </c>
    </row>
    <row r="33" spans="1:8" ht="20" x14ac:dyDescent="0.2">
      <c r="A33" s="36">
        <f t="shared" si="0"/>
        <v>17</v>
      </c>
      <c r="B33" s="36" t="s">
        <v>902</v>
      </c>
      <c r="C33" s="36"/>
      <c r="D33" s="36" t="s">
        <v>901</v>
      </c>
      <c r="E33" s="36">
        <v>74003</v>
      </c>
      <c r="F33" s="36">
        <v>1925</v>
      </c>
      <c r="G33" s="36"/>
      <c r="H33" s="36" t="s">
        <v>903</v>
      </c>
    </row>
    <row r="34" spans="1:8" ht="20.5" customHeight="1" x14ac:dyDescent="0.2">
      <c r="A34" s="36">
        <f t="shared" si="0"/>
        <v>18</v>
      </c>
      <c r="B34" s="36" t="s">
        <v>897</v>
      </c>
      <c r="D34" s="36" t="s">
        <v>941</v>
      </c>
      <c r="E34" s="36">
        <v>74003</v>
      </c>
      <c r="F34" s="36">
        <v>1989</v>
      </c>
      <c r="G34" s="36"/>
      <c r="H34" s="36" t="s">
        <v>904</v>
      </c>
    </row>
    <row r="35" spans="1:8" ht="20" x14ac:dyDescent="0.2">
      <c r="A35" s="36">
        <f t="shared" si="0"/>
        <v>19</v>
      </c>
      <c r="B35" s="36" t="s">
        <v>945</v>
      </c>
      <c r="D35" s="36" t="s">
        <v>946</v>
      </c>
      <c r="E35" s="36">
        <v>74017</v>
      </c>
      <c r="F35" s="36">
        <v>1938</v>
      </c>
      <c r="G35" s="36">
        <v>1938</v>
      </c>
      <c r="H35" s="36" t="s">
        <v>326</v>
      </c>
    </row>
    <row r="36" spans="1:8" ht="20" x14ac:dyDescent="0.2">
      <c r="A36" s="36">
        <f t="shared" si="0"/>
        <v>20</v>
      </c>
      <c r="B36" s="36" t="s">
        <v>952</v>
      </c>
      <c r="D36" s="36" t="s">
        <v>328</v>
      </c>
      <c r="E36" s="36">
        <v>74344</v>
      </c>
      <c r="H36" s="36" t="s">
        <v>329</v>
      </c>
    </row>
    <row r="37" spans="1:8" ht="20" x14ac:dyDescent="0.2">
      <c r="A37" s="36"/>
      <c r="B37" s="36"/>
      <c r="C37" s="36"/>
      <c r="D37" s="36"/>
      <c r="E37" s="36"/>
      <c r="F37" s="36"/>
      <c r="G37" s="36"/>
      <c r="H37" s="36"/>
    </row>
    <row r="38" spans="1:8" ht="20" x14ac:dyDescent="0.2">
      <c r="B38" s="36" t="s">
        <v>305</v>
      </c>
      <c r="D38" s="74" t="s">
        <v>958</v>
      </c>
      <c r="E38" s="36">
        <v>6.17</v>
      </c>
      <c r="F38" s="36" t="s">
        <v>25</v>
      </c>
    </row>
    <row r="40" spans="1:8" ht="20" x14ac:dyDescent="0.2">
      <c r="A40" s="36">
        <v>2</v>
      </c>
      <c r="B40" s="36" t="s">
        <v>91</v>
      </c>
      <c r="C40" s="74" t="s">
        <v>959</v>
      </c>
      <c r="D40" s="36" t="s">
        <v>920</v>
      </c>
      <c r="E40" s="36">
        <v>1</v>
      </c>
      <c r="F40" s="36" t="s">
        <v>974</v>
      </c>
    </row>
    <row r="41" spans="1:8" ht="20" x14ac:dyDescent="0.2">
      <c r="A41" s="36">
        <v>2</v>
      </c>
      <c r="B41" s="36" t="s">
        <v>93</v>
      </c>
      <c r="C41" s="74" t="s">
        <v>960</v>
      </c>
      <c r="D41" s="36" t="s">
        <v>963</v>
      </c>
      <c r="E41" s="36">
        <v>1</v>
      </c>
      <c r="F41" s="36" t="s">
        <v>968</v>
      </c>
    </row>
    <row r="42" spans="1:8" ht="20" x14ac:dyDescent="0.2">
      <c r="A42" s="36">
        <v>3</v>
      </c>
      <c r="B42" s="36" t="s">
        <v>95</v>
      </c>
      <c r="C42" s="74" t="s">
        <v>961</v>
      </c>
      <c r="D42" s="36" t="s">
        <v>964</v>
      </c>
      <c r="E42" s="36">
        <v>1</v>
      </c>
      <c r="F42" s="36" t="s">
        <v>970</v>
      </c>
    </row>
    <row r="43" spans="1:8" ht="20" x14ac:dyDescent="0.2">
      <c r="A43" s="36">
        <v>3</v>
      </c>
      <c r="B43" s="36" t="s">
        <v>967</v>
      </c>
      <c r="C43" s="74" t="s">
        <v>962</v>
      </c>
      <c r="D43" s="36" t="s">
        <v>965</v>
      </c>
      <c r="E43" s="36">
        <v>1</v>
      </c>
      <c r="F43" s="36" t="s">
        <v>973</v>
      </c>
    </row>
    <row r="44" spans="1:8" ht="20" x14ac:dyDescent="0.2">
      <c r="A44" s="36">
        <v>2</v>
      </c>
      <c r="B44" s="36" t="s">
        <v>966</v>
      </c>
      <c r="C44" s="36"/>
      <c r="D44" s="36"/>
      <c r="E44" s="36">
        <v>1</v>
      </c>
      <c r="F44" s="36" t="s">
        <v>972</v>
      </c>
    </row>
    <row r="45" spans="1:8" ht="20" x14ac:dyDescent="0.2">
      <c r="A45" s="36">
        <v>1</v>
      </c>
      <c r="B45" s="36" t="s">
        <v>975</v>
      </c>
      <c r="C45" s="36"/>
      <c r="D45" s="36"/>
      <c r="E45" s="36">
        <v>1</v>
      </c>
      <c r="F45" s="36" t="s">
        <v>971</v>
      </c>
    </row>
    <row r="46" spans="1:8" ht="20" x14ac:dyDescent="0.2">
      <c r="A46" s="36">
        <v>1</v>
      </c>
      <c r="B46" s="36" t="s">
        <v>969</v>
      </c>
    </row>
    <row r="47" spans="1:8" ht="20" x14ac:dyDescent="0.2">
      <c r="E47" s="36">
        <f>SUM(A40:A46)+SUM(E40:E45)</f>
        <v>20</v>
      </c>
      <c r="F47" s="36" t="s">
        <v>31</v>
      </c>
    </row>
  </sheetData>
  <sortState xmlns:xlrd2="http://schemas.microsoft.com/office/spreadsheetml/2017/richdata2" ref="G3:H7">
    <sortCondition descending="1" ref="G3"/>
  </sortState>
  <pageMargins left="0.45" right="0.25" top="0.5" bottom="0" header="0.3" footer="0.3"/>
  <pageSetup scale="62" orientation="landscape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A1:H101"/>
  <sheetViews>
    <sheetView zoomScale="75" zoomScaleNormal="75" workbookViewId="0"/>
  </sheetViews>
  <sheetFormatPr baseColWidth="10" defaultColWidth="8.83203125" defaultRowHeight="13" x14ac:dyDescent="0.15"/>
  <cols>
    <col min="1" max="1" width="4.5" customWidth="1"/>
    <col min="2" max="2" width="64.6640625" bestFit="1" customWidth="1"/>
    <col min="3" max="3" width="13.1640625" bestFit="1" customWidth="1"/>
    <col min="4" max="4" width="39.83203125" bestFit="1" customWidth="1"/>
    <col min="5" max="5" width="14.5" bestFit="1" customWidth="1"/>
    <col min="6" max="6" width="12.5" customWidth="1"/>
    <col min="7" max="7" width="12.83203125" bestFit="1" customWidth="1"/>
    <col min="8" max="8" width="65.1640625" bestFit="1" customWidth="1"/>
  </cols>
  <sheetData>
    <row r="1" spans="1:8" ht="30" x14ac:dyDescent="0.3">
      <c r="A1" s="6" t="s">
        <v>76</v>
      </c>
      <c r="B1" s="72"/>
      <c r="C1" s="72"/>
      <c r="D1" s="72"/>
      <c r="E1" s="72"/>
      <c r="F1" s="72"/>
      <c r="G1" s="72"/>
      <c r="H1" s="72"/>
    </row>
    <row r="2" spans="1:8" ht="20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321</v>
      </c>
      <c r="B3" s="36"/>
      <c r="E3" s="74">
        <v>1900</v>
      </c>
      <c r="F3" s="75">
        <v>1390</v>
      </c>
      <c r="G3" s="74" t="s">
        <v>77</v>
      </c>
      <c r="H3" s="76">
        <v>0.57899999999999996</v>
      </c>
    </row>
    <row r="4" spans="1:8" ht="20" x14ac:dyDescent="0.2">
      <c r="A4" s="87" t="s">
        <v>236</v>
      </c>
      <c r="B4" s="77"/>
      <c r="C4" s="36"/>
      <c r="D4" s="36"/>
      <c r="E4" s="36">
        <v>1910</v>
      </c>
      <c r="F4" s="75">
        <v>18182</v>
      </c>
      <c r="G4" s="74" t="s">
        <v>80</v>
      </c>
      <c r="H4" s="76">
        <v>0.156</v>
      </c>
    </row>
    <row r="5" spans="1:8" ht="20" x14ac:dyDescent="0.2">
      <c r="A5" s="87" t="s">
        <v>237</v>
      </c>
      <c r="B5" s="36"/>
      <c r="C5" s="36"/>
      <c r="D5" s="36"/>
      <c r="E5" s="36">
        <v>1930</v>
      </c>
      <c r="F5" s="75">
        <v>141258</v>
      </c>
      <c r="G5" s="74" t="s">
        <v>78</v>
      </c>
      <c r="H5" s="76">
        <v>0.14099999999999999</v>
      </c>
    </row>
    <row r="6" spans="1:8" ht="20" x14ac:dyDescent="0.2">
      <c r="A6" s="87" t="s">
        <v>262</v>
      </c>
      <c r="B6" s="36"/>
      <c r="D6" s="74"/>
      <c r="E6" s="36">
        <v>1960</v>
      </c>
      <c r="F6" s="78">
        <v>261685</v>
      </c>
      <c r="G6" s="74" t="s">
        <v>121</v>
      </c>
      <c r="H6" s="76" t="s">
        <v>279</v>
      </c>
    </row>
    <row r="7" spans="1:8" ht="20" x14ac:dyDescent="0.2">
      <c r="A7" s="87" t="s">
        <v>238</v>
      </c>
      <c r="B7" s="36"/>
      <c r="E7" s="36">
        <v>2010</v>
      </c>
      <c r="F7" s="75">
        <v>391906</v>
      </c>
      <c r="G7" s="74" t="s">
        <v>79</v>
      </c>
      <c r="H7" s="76" t="s">
        <v>278</v>
      </c>
    </row>
    <row r="8" spans="1:8" ht="20" x14ac:dyDescent="0.2">
      <c r="A8" s="87"/>
      <c r="B8" s="36"/>
      <c r="C8" s="36"/>
      <c r="D8" s="36"/>
      <c r="E8" s="36"/>
      <c r="F8" s="36"/>
      <c r="H8" s="88"/>
    </row>
    <row r="9" spans="1:8" ht="20" x14ac:dyDescent="0.2">
      <c r="A9" s="87"/>
      <c r="B9" s="36"/>
      <c r="C9" s="36"/>
      <c r="D9" s="74" t="s">
        <v>280</v>
      </c>
      <c r="E9" s="79">
        <v>40268</v>
      </c>
      <c r="F9" s="36"/>
      <c r="G9" s="74"/>
      <c r="H9" s="76"/>
    </row>
    <row r="10" spans="1:8" ht="20" x14ac:dyDescent="0.2">
      <c r="A10" s="87"/>
      <c r="B10" s="36"/>
      <c r="C10" s="36"/>
      <c r="D10" s="74"/>
      <c r="E10" s="79"/>
      <c r="F10" s="36"/>
      <c r="G10" s="74"/>
      <c r="H10" s="76"/>
    </row>
    <row r="11" spans="1:8" ht="20" x14ac:dyDescent="0.2">
      <c r="A11" s="87"/>
      <c r="B11" s="36" t="s">
        <v>255</v>
      </c>
      <c r="C11" s="36"/>
      <c r="D11" s="36"/>
      <c r="E11" s="80"/>
      <c r="F11" s="36"/>
      <c r="G11" s="36"/>
      <c r="H11" s="36"/>
    </row>
    <row r="12" spans="1:8" ht="20" x14ac:dyDescent="0.2">
      <c r="A12" s="87"/>
      <c r="B12" s="36"/>
      <c r="C12" s="36"/>
      <c r="D12" s="36"/>
      <c r="E12" s="80"/>
      <c r="F12" s="36"/>
      <c r="G12" s="36"/>
      <c r="H12" s="36"/>
    </row>
    <row r="13" spans="1:8" ht="20" x14ac:dyDescent="0.2">
      <c r="A13" s="36"/>
      <c r="B13" s="36"/>
      <c r="C13" s="36"/>
      <c r="D13" s="36"/>
      <c r="E13" s="36"/>
      <c r="F13" s="8" t="s">
        <v>82</v>
      </c>
      <c r="G13" s="8"/>
      <c r="H13" s="36"/>
    </row>
    <row r="14" spans="1:8" ht="20" x14ac:dyDescent="0.2">
      <c r="A14" s="36"/>
      <c r="B14" s="81" t="s">
        <v>83</v>
      </c>
      <c r="C14" s="81"/>
      <c r="D14" s="81" t="s">
        <v>45</v>
      </c>
      <c r="E14" s="81" t="s">
        <v>84</v>
      </c>
      <c r="F14" s="81" t="s">
        <v>12</v>
      </c>
      <c r="G14" s="81" t="s">
        <v>13</v>
      </c>
      <c r="H14" s="81" t="s">
        <v>85</v>
      </c>
    </row>
    <row r="15" spans="1:8" ht="20" x14ac:dyDescent="0.2">
      <c r="A15" s="36"/>
    </row>
    <row r="16" spans="1:8" ht="20" x14ac:dyDescent="0.2">
      <c r="A16" s="36"/>
      <c r="B16" s="36" t="s">
        <v>377</v>
      </c>
      <c r="C16" s="81"/>
      <c r="D16" s="36" t="s">
        <v>391</v>
      </c>
      <c r="E16" s="36">
        <v>74119</v>
      </c>
      <c r="F16" s="36"/>
      <c r="G16" s="36"/>
      <c r="H16" s="36"/>
    </row>
    <row r="17" spans="1:8" ht="20" x14ac:dyDescent="0.2">
      <c r="A17" s="36">
        <v>1</v>
      </c>
      <c r="B17" s="36" t="s">
        <v>309</v>
      </c>
      <c r="C17" s="36"/>
      <c r="D17" s="36" t="s">
        <v>246</v>
      </c>
      <c r="E17" s="36">
        <v>74103</v>
      </c>
      <c r="F17" s="36">
        <v>1925</v>
      </c>
      <c r="G17" s="36">
        <v>1925</v>
      </c>
      <c r="H17" s="36" t="s">
        <v>308</v>
      </c>
    </row>
    <row r="18" spans="1:8" ht="20" x14ac:dyDescent="0.2">
      <c r="A18" s="36">
        <f t="shared" ref="A18:A41" si="0">1+A17</f>
        <v>2</v>
      </c>
      <c r="B18" s="36" t="s">
        <v>289</v>
      </c>
      <c r="D18" s="36" t="s">
        <v>250</v>
      </c>
      <c r="E18" s="36">
        <v>74103</v>
      </c>
      <c r="F18" s="36">
        <v>1918</v>
      </c>
      <c r="G18" s="36"/>
      <c r="H18" s="36" t="s">
        <v>290</v>
      </c>
    </row>
    <row r="19" spans="1:8" ht="20" x14ac:dyDescent="0.2">
      <c r="A19" s="36">
        <f t="shared" si="0"/>
        <v>3</v>
      </c>
      <c r="B19" s="36" t="s">
        <v>276</v>
      </c>
      <c r="C19" s="36"/>
      <c r="D19" s="36" t="s">
        <v>275</v>
      </c>
      <c r="E19" s="36">
        <v>74103</v>
      </c>
      <c r="F19" s="36">
        <v>1929</v>
      </c>
      <c r="G19" s="36">
        <v>1931</v>
      </c>
      <c r="H19" s="36" t="s">
        <v>274</v>
      </c>
    </row>
    <row r="20" spans="1:8" ht="20" x14ac:dyDescent="0.2">
      <c r="A20" s="36">
        <f t="shared" si="0"/>
        <v>4</v>
      </c>
      <c r="B20" s="36" t="s">
        <v>270</v>
      </c>
      <c r="C20" s="36"/>
      <c r="D20" s="36" t="s">
        <v>248</v>
      </c>
      <c r="E20" s="36">
        <v>74103</v>
      </c>
      <c r="F20" s="36">
        <v>1924</v>
      </c>
      <c r="G20" s="36"/>
      <c r="H20" s="36" t="s">
        <v>269</v>
      </c>
    </row>
    <row r="21" spans="1:8" ht="20" x14ac:dyDescent="0.2">
      <c r="A21" s="36">
        <f t="shared" si="0"/>
        <v>5</v>
      </c>
      <c r="B21" s="36" t="s">
        <v>299</v>
      </c>
      <c r="D21" s="36" t="s">
        <v>244</v>
      </c>
      <c r="E21" s="36">
        <v>74103</v>
      </c>
      <c r="F21" s="36">
        <v>1921</v>
      </c>
      <c r="G21" s="36">
        <v>1922</v>
      </c>
      <c r="H21" s="36" t="s">
        <v>300</v>
      </c>
    </row>
    <row r="22" spans="1:8" ht="20" x14ac:dyDescent="0.2">
      <c r="A22" s="36">
        <f t="shared" si="0"/>
        <v>6</v>
      </c>
      <c r="B22" s="36" t="s">
        <v>271</v>
      </c>
      <c r="C22" s="36"/>
      <c r="D22" s="36" t="s">
        <v>263</v>
      </c>
      <c r="E22" s="36">
        <v>74103</v>
      </c>
      <c r="F22" s="36">
        <v>1918</v>
      </c>
      <c r="G22" s="36">
        <v>1984</v>
      </c>
      <c r="H22" s="36" t="s">
        <v>264</v>
      </c>
    </row>
    <row r="23" spans="1:8" ht="20" x14ac:dyDescent="0.2">
      <c r="A23" s="36">
        <f t="shared" si="0"/>
        <v>7</v>
      </c>
      <c r="B23" s="36" t="s">
        <v>316</v>
      </c>
      <c r="C23" s="36" t="s">
        <v>318</v>
      </c>
      <c r="D23" s="36" t="s">
        <v>258</v>
      </c>
      <c r="E23" s="36">
        <v>74103</v>
      </c>
      <c r="F23" s="36">
        <v>1916</v>
      </c>
      <c r="G23" s="36">
        <v>1929</v>
      </c>
      <c r="H23" s="36" t="s">
        <v>317</v>
      </c>
    </row>
    <row r="24" spans="1:8" ht="20" x14ac:dyDescent="0.2">
      <c r="A24" s="36">
        <f>1+A23</f>
        <v>8</v>
      </c>
      <c r="B24" s="36" t="s">
        <v>259</v>
      </c>
      <c r="C24" s="36"/>
      <c r="D24" s="36" t="s">
        <v>268</v>
      </c>
      <c r="E24" s="36">
        <v>74103</v>
      </c>
      <c r="F24" s="36">
        <v>2005</v>
      </c>
      <c r="G24" s="36">
        <v>2008</v>
      </c>
      <c r="H24" s="36" t="s">
        <v>240</v>
      </c>
    </row>
    <row r="25" spans="1:8" ht="20" x14ac:dyDescent="0.2">
      <c r="A25" s="36">
        <f t="shared" si="0"/>
        <v>9</v>
      </c>
      <c r="B25" s="36" t="s">
        <v>320</v>
      </c>
      <c r="C25" s="36"/>
      <c r="D25" s="36" t="s">
        <v>319</v>
      </c>
      <c r="E25" s="36">
        <v>74103</v>
      </c>
      <c r="F25" s="36">
        <v>1912</v>
      </c>
      <c r="G25" s="36">
        <v>1914</v>
      </c>
      <c r="H25" s="36" t="s">
        <v>260</v>
      </c>
    </row>
    <row r="26" spans="1:8" ht="20" x14ac:dyDescent="0.2">
      <c r="A26" s="36">
        <f t="shared" si="0"/>
        <v>10</v>
      </c>
      <c r="B26" s="36" t="s">
        <v>272</v>
      </c>
      <c r="C26" s="36"/>
      <c r="D26" s="36" t="s">
        <v>261</v>
      </c>
      <c r="E26" s="36">
        <v>74103</v>
      </c>
      <c r="F26" s="36">
        <v>1924</v>
      </c>
      <c r="G26" s="74" t="s">
        <v>61</v>
      </c>
      <c r="H26" s="36" t="s">
        <v>239</v>
      </c>
    </row>
    <row r="27" spans="1:8" ht="20" x14ac:dyDescent="0.2">
      <c r="A27" s="36">
        <f t="shared" si="0"/>
        <v>11</v>
      </c>
      <c r="B27" s="36" t="s">
        <v>987</v>
      </c>
      <c r="D27" s="36" t="s">
        <v>322</v>
      </c>
      <c r="E27" s="36">
        <v>74103</v>
      </c>
      <c r="F27" s="36">
        <v>2013</v>
      </c>
      <c r="G27" s="36"/>
      <c r="H27" s="36" t="s">
        <v>324</v>
      </c>
    </row>
    <row r="28" spans="1:8" ht="20" x14ac:dyDescent="0.2">
      <c r="A28" s="36">
        <f t="shared" si="0"/>
        <v>12</v>
      </c>
      <c r="B28" s="36" t="s">
        <v>254</v>
      </c>
      <c r="C28" s="36"/>
      <c r="D28" s="36" t="s">
        <v>314</v>
      </c>
      <c r="E28" s="36">
        <v>74120</v>
      </c>
      <c r="F28" s="36">
        <v>2008</v>
      </c>
      <c r="G28" s="36">
        <v>2010</v>
      </c>
      <c r="H28" s="36" t="s">
        <v>315</v>
      </c>
    </row>
    <row r="29" spans="1:8" ht="20" x14ac:dyDescent="0.2">
      <c r="A29" s="36">
        <f t="shared" si="0"/>
        <v>13</v>
      </c>
      <c r="B29" s="36" t="s">
        <v>311</v>
      </c>
      <c r="C29" s="36"/>
      <c r="D29" s="36" t="s">
        <v>312</v>
      </c>
      <c r="E29" s="36">
        <v>74103</v>
      </c>
      <c r="F29" s="36">
        <v>1931</v>
      </c>
      <c r="G29" s="36">
        <v>1967</v>
      </c>
      <c r="H29" s="36" t="s">
        <v>313</v>
      </c>
    </row>
    <row r="30" spans="1:8" ht="20" x14ac:dyDescent="0.2">
      <c r="A30" s="36">
        <f t="shared" si="0"/>
        <v>14</v>
      </c>
      <c r="B30" s="36" t="s">
        <v>251</v>
      </c>
      <c r="C30" s="36"/>
      <c r="D30" s="36" t="s">
        <v>976</v>
      </c>
      <c r="E30" s="36">
        <v>74120</v>
      </c>
      <c r="F30" s="36">
        <v>1924</v>
      </c>
      <c r="G30" s="36"/>
      <c r="H30" s="36" t="s">
        <v>61</v>
      </c>
    </row>
    <row r="31" spans="1:8" ht="20" x14ac:dyDescent="0.2">
      <c r="A31" s="36">
        <f t="shared" si="0"/>
        <v>15</v>
      </c>
      <c r="B31" s="36" t="s">
        <v>306</v>
      </c>
      <c r="C31" s="36"/>
      <c r="D31" s="36" t="s">
        <v>86</v>
      </c>
      <c r="E31" s="36">
        <v>74119</v>
      </c>
      <c r="F31" s="36">
        <v>1927</v>
      </c>
      <c r="G31" s="36">
        <v>1929</v>
      </c>
      <c r="H31" s="36" t="s">
        <v>87</v>
      </c>
    </row>
    <row r="32" spans="1:8" ht="20" x14ac:dyDescent="0.2">
      <c r="A32" s="36">
        <f t="shared" si="0"/>
        <v>16</v>
      </c>
      <c r="B32" s="36" t="s">
        <v>288</v>
      </c>
      <c r="C32" s="36"/>
      <c r="D32" s="36" t="s">
        <v>287</v>
      </c>
      <c r="E32" s="36">
        <v>74119</v>
      </c>
      <c r="F32" s="36">
        <v>1918</v>
      </c>
      <c r="G32" s="36"/>
      <c r="H32" s="36" t="s">
        <v>291</v>
      </c>
    </row>
    <row r="33" spans="1:8" ht="20" x14ac:dyDescent="0.2">
      <c r="A33" s="36">
        <f t="shared" si="0"/>
        <v>17</v>
      </c>
      <c r="B33" s="36" t="s">
        <v>242</v>
      </c>
      <c r="C33" s="36"/>
      <c r="D33" s="36" t="s">
        <v>273</v>
      </c>
      <c r="E33" s="36">
        <v>74119</v>
      </c>
      <c r="F33" s="36">
        <v>1828</v>
      </c>
      <c r="G33" s="36">
        <v>1836</v>
      </c>
      <c r="H33" s="36" t="s">
        <v>235</v>
      </c>
    </row>
    <row r="34" spans="1:8" ht="20" x14ac:dyDescent="0.2">
      <c r="A34" s="36">
        <f t="shared" si="0"/>
        <v>18</v>
      </c>
      <c r="B34" s="36" t="s">
        <v>977</v>
      </c>
      <c r="C34" s="81"/>
      <c r="D34" s="36" t="s">
        <v>978</v>
      </c>
      <c r="E34" s="36"/>
      <c r="F34" s="36"/>
      <c r="G34" s="36"/>
      <c r="H34" s="36"/>
    </row>
    <row r="35" spans="1:8" ht="20" x14ac:dyDescent="0.2">
      <c r="A35" s="36">
        <f t="shared" si="0"/>
        <v>19</v>
      </c>
      <c r="B35" s="36" t="s">
        <v>302</v>
      </c>
      <c r="C35" s="36"/>
      <c r="D35" s="36" t="s">
        <v>303</v>
      </c>
      <c r="E35" s="36">
        <v>74127</v>
      </c>
      <c r="F35" s="36">
        <v>1915</v>
      </c>
      <c r="G35" s="36"/>
      <c r="H35" s="36" t="s">
        <v>301</v>
      </c>
    </row>
    <row r="36" spans="1:8" ht="20" x14ac:dyDescent="0.2">
      <c r="A36" s="36">
        <f t="shared" si="0"/>
        <v>20</v>
      </c>
      <c r="B36" s="36" t="s">
        <v>293</v>
      </c>
      <c r="C36" s="36"/>
      <c r="D36" s="36" t="s">
        <v>292</v>
      </c>
      <c r="E36" s="36">
        <v>74119</v>
      </c>
      <c r="F36" s="3">
        <v>1912</v>
      </c>
      <c r="G36" s="3">
        <v>1914</v>
      </c>
      <c r="H36" s="36" t="s">
        <v>294</v>
      </c>
    </row>
    <row r="37" spans="1:8" ht="20" x14ac:dyDescent="0.2">
      <c r="A37" s="36">
        <f t="shared" si="0"/>
        <v>21</v>
      </c>
      <c r="B37" s="36" t="s">
        <v>979</v>
      </c>
      <c r="C37" s="36"/>
      <c r="D37" s="36" t="s">
        <v>247</v>
      </c>
      <c r="E37" s="36">
        <v>74114</v>
      </c>
      <c r="F37" s="36">
        <v>1926</v>
      </c>
      <c r="G37" s="36">
        <v>1927</v>
      </c>
      <c r="H37" s="36" t="s">
        <v>281</v>
      </c>
    </row>
    <row r="38" spans="1:8" ht="20" x14ac:dyDescent="0.2">
      <c r="A38" s="36">
        <f t="shared" si="0"/>
        <v>22</v>
      </c>
      <c r="B38" s="36" t="s">
        <v>286</v>
      </c>
      <c r="C38" s="36"/>
      <c r="D38" s="36" t="s">
        <v>88</v>
      </c>
      <c r="E38" s="36">
        <v>74127</v>
      </c>
      <c r="F38" s="36">
        <v>1949</v>
      </c>
      <c r="G38" s="36" t="s">
        <v>980</v>
      </c>
      <c r="H38" s="36" t="s">
        <v>285</v>
      </c>
    </row>
    <row r="39" spans="1:8" ht="20" x14ac:dyDescent="0.2">
      <c r="A39" s="36">
        <f t="shared" si="0"/>
        <v>23</v>
      </c>
      <c r="B39" s="36" t="s">
        <v>981</v>
      </c>
      <c r="D39" s="36" t="s">
        <v>249</v>
      </c>
      <c r="E39" s="36">
        <v>74112</v>
      </c>
      <c r="F39" s="36">
        <v>1939</v>
      </c>
      <c r="G39" s="36">
        <v>1949</v>
      </c>
      <c r="H39" s="36" t="s">
        <v>283</v>
      </c>
    </row>
    <row r="40" spans="1:8" ht="20" x14ac:dyDescent="0.2">
      <c r="A40" s="36">
        <f t="shared" si="0"/>
        <v>24</v>
      </c>
      <c r="B40" s="36" t="s">
        <v>277</v>
      </c>
      <c r="D40" s="36" t="s">
        <v>241</v>
      </c>
      <c r="E40" s="36">
        <v>74105</v>
      </c>
      <c r="F40" s="36">
        <v>1929</v>
      </c>
      <c r="G40" s="36"/>
      <c r="H40" s="36" t="s">
        <v>16</v>
      </c>
    </row>
    <row r="41" spans="1:8" ht="20" x14ac:dyDescent="0.2">
      <c r="A41" s="36">
        <f t="shared" si="0"/>
        <v>25</v>
      </c>
      <c r="B41" s="36" t="s">
        <v>266</v>
      </c>
      <c r="C41" s="36"/>
      <c r="D41" s="36" t="s">
        <v>265</v>
      </c>
      <c r="E41" s="36">
        <v>74366</v>
      </c>
      <c r="F41" s="36">
        <v>1922</v>
      </c>
      <c r="G41" s="36">
        <v>1924</v>
      </c>
      <c r="H41" s="82" t="s">
        <v>267</v>
      </c>
    </row>
    <row r="42" spans="1:8" ht="21" customHeight="1" x14ac:dyDescent="0.15"/>
    <row r="43" spans="1:8" ht="20" x14ac:dyDescent="0.2">
      <c r="A43" s="36" t="s">
        <v>307</v>
      </c>
      <c r="B43" s="36"/>
      <c r="C43" s="36" t="s">
        <v>89</v>
      </c>
      <c r="D43" s="114">
        <v>7</v>
      </c>
      <c r="E43" s="36" t="s">
        <v>90</v>
      </c>
      <c r="F43" s="36"/>
      <c r="G43" s="36"/>
      <c r="H43" s="36"/>
    </row>
    <row r="44" spans="1:8" ht="20" x14ac:dyDescent="0.2">
      <c r="C44" s="36"/>
      <c r="D44" s="36"/>
      <c r="E44" s="36"/>
      <c r="F44" s="81"/>
      <c r="G44" s="36"/>
      <c r="H44" s="36"/>
    </row>
    <row r="45" spans="1:8" ht="20" x14ac:dyDescent="0.2">
      <c r="A45" s="36">
        <v>1</v>
      </c>
      <c r="B45" s="36" t="s">
        <v>91</v>
      </c>
      <c r="C45" s="36" t="s">
        <v>92</v>
      </c>
      <c r="D45" s="36" t="s">
        <v>252</v>
      </c>
      <c r="E45" s="36"/>
      <c r="F45" s="81"/>
      <c r="G45" s="36">
        <v>1</v>
      </c>
      <c r="H45" s="36" t="s">
        <v>219</v>
      </c>
    </row>
    <row r="46" spans="1:8" ht="20" x14ac:dyDescent="0.2">
      <c r="A46" s="36">
        <v>1</v>
      </c>
      <c r="B46" s="36" t="s">
        <v>93</v>
      </c>
      <c r="C46" s="36" t="s">
        <v>94</v>
      </c>
      <c r="D46" s="36" t="s">
        <v>252</v>
      </c>
      <c r="E46" s="36"/>
      <c r="F46" s="81"/>
      <c r="G46" s="36">
        <v>1</v>
      </c>
      <c r="H46" s="36" t="s">
        <v>990</v>
      </c>
    </row>
    <row r="47" spans="1:8" ht="20" x14ac:dyDescent="0.2">
      <c r="A47" s="36">
        <v>2</v>
      </c>
      <c r="B47" s="36" t="s">
        <v>95</v>
      </c>
      <c r="C47" s="36" t="s">
        <v>96</v>
      </c>
      <c r="D47" s="36" t="s">
        <v>253</v>
      </c>
      <c r="E47" s="36"/>
      <c r="F47" s="81"/>
      <c r="G47" s="36">
        <v>1</v>
      </c>
      <c r="H47" s="36" t="s">
        <v>985</v>
      </c>
    </row>
    <row r="48" spans="1:8" ht="20" x14ac:dyDescent="0.2">
      <c r="A48" s="36">
        <v>7</v>
      </c>
      <c r="B48" s="36" t="s">
        <v>983</v>
      </c>
      <c r="C48" s="77" t="s">
        <v>98</v>
      </c>
      <c r="D48" s="36" t="s">
        <v>253</v>
      </c>
      <c r="E48" s="36"/>
      <c r="F48" s="81"/>
      <c r="G48" s="36">
        <v>1</v>
      </c>
      <c r="H48" s="36" t="s">
        <v>984</v>
      </c>
    </row>
    <row r="49" spans="1:8" ht="20" x14ac:dyDescent="0.2">
      <c r="A49" s="36">
        <v>3</v>
      </c>
      <c r="B49" s="36" t="s">
        <v>992</v>
      </c>
      <c r="C49" s="77"/>
      <c r="D49" s="36"/>
      <c r="E49" s="36"/>
      <c r="F49" s="81"/>
      <c r="G49" s="36">
        <v>1</v>
      </c>
      <c r="H49" s="36" t="s">
        <v>986</v>
      </c>
    </row>
    <row r="50" spans="1:8" ht="20" x14ac:dyDescent="0.2">
      <c r="A50" s="36">
        <v>2</v>
      </c>
      <c r="B50" s="36" t="s">
        <v>972</v>
      </c>
      <c r="C50" s="77"/>
      <c r="D50" s="36"/>
      <c r="E50" s="36"/>
      <c r="F50" s="81"/>
      <c r="G50" s="36">
        <v>1</v>
      </c>
      <c r="H50" s="36" t="s">
        <v>988</v>
      </c>
    </row>
    <row r="51" spans="1:8" ht="20" x14ac:dyDescent="0.2">
      <c r="A51" s="36">
        <v>1</v>
      </c>
      <c r="B51" s="36" t="s">
        <v>991</v>
      </c>
      <c r="C51" s="77"/>
      <c r="D51" s="36"/>
      <c r="E51" s="36"/>
      <c r="F51" s="81"/>
      <c r="G51" s="36">
        <v>1</v>
      </c>
      <c r="H51" s="36" t="s">
        <v>982</v>
      </c>
    </row>
    <row r="52" spans="1:8" ht="20" x14ac:dyDescent="0.2">
      <c r="A52" s="36">
        <v>1</v>
      </c>
      <c r="B52" s="36" t="s">
        <v>989</v>
      </c>
      <c r="C52" s="77"/>
      <c r="D52" s="36"/>
      <c r="E52" s="36"/>
      <c r="F52" s="81"/>
    </row>
    <row r="53" spans="1:8" ht="20" x14ac:dyDescent="0.2">
      <c r="A53" s="36"/>
      <c r="B53" s="36"/>
      <c r="C53" s="36"/>
      <c r="D53" s="81"/>
      <c r="E53" s="81"/>
      <c r="F53" s="81"/>
      <c r="G53" s="36">
        <f>SUM(A45:A52)+SUM(G45:G52)</f>
        <v>25</v>
      </c>
      <c r="H53" s="36" t="s">
        <v>31</v>
      </c>
    </row>
    <row r="54" spans="1:8" ht="20" x14ac:dyDescent="0.2">
      <c r="A54" s="77"/>
      <c r="B54" s="81"/>
      <c r="C54" s="81"/>
      <c r="D54" s="81"/>
      <c r="E54" s="81"/>
      <c r="F54" s="81"/>
    </row>
    <row r="55" spans="1:8" ht="20" x14ac:dyDescent="0.2">
      <c r="A55" s="77"/>
      <c r="B55" s="81"/>
      <c r="C55" s="81"/>
      <c r="D55" s="81"/>
      <c r="E55" s="81"/>
      <c r="F55" s="81"/>
      <c r="G55" s="36"/>
      <c r="H55" s="36"/>
    </row>
    <row r="56" spans="1:8" ht="30" x14ac:dyDescent="0.3">
      <c r="A56" s="6" t="str">
        <f>+A1</f>
        <v>Tulsa, Ok. Attractions</v>
      </c>
      <c r="B56" s="6"/>
      <c r="C56" s="6"/>
      <c r="D56" s="6"/>
      <c r="E56" s="6"/>
      <c r="F56" s="6"/>
      <c r="G56" s="6"/>
      <c r="H56" s="6"/>
    </row>
    <row r="57" spans="1:8" ht="20" x14ac:dyDescent="0.2">
      <c r="A57" s="77"/>
      <c r="B57" s="81"/>
      <c r="C57" s="81"/>
      <c r="D57" s="81"/>
      <c r="E57" s="81"/>
      <c r="F57" s="81"/>
      <c r="G57" s="36"/>
      <c r="H57" s="36"/>
    </row>
    <row r="58" spans="1:8" ht="20" x14ac:dyDescent="0.2">
      <c r="A58" s="36"/>
      <c r="B58" s="36"/>
      <c r="C58" s="36"/>
      <c r="D58" s="36"/>
      <c r="E58" s="36"/>
      <c r="F58" s="8" t="s">
        <v>82</v>
      </c>
      <c r="G58" s="8"/>
      <c r="H58" s="36"/>
    </row>
    <row r="59" spans="1:8" ht="20" x14ac:dyDescent="0.2">
      <c r="A59" s="36"/>
      <c r="B59" s="81" t="s">
        <v>83</v>
      </c>
      <c r="C59" s="81"/>
      <c r="D59" s="81" t="s">
        <v>45</v>
      </c>
      <c r="E59" s="81" t="s">
        <v>84</v>
      </c>
      <c r="F59" s="81" t="s">
        <v>12</v>
      </c>
      <c r="G59" s="81" t="s">
        <v>13</v>
      </c>
      <c r="H59" s="81" t="s">
        <v>85</v>
      </c>
    </row>
    <row r="60" spans="1:8" ht="20" x14ac:dyDescent="0.2">
      <c r="A60" s="36"/>
      <c r="F60" s="36"/>
      <c r="G60" s="36"/>
      <c r="H60" s="36"/>
    </row>
    <row r="61" spans="1:8" ht="20" x14ac:dyDescent="0.2">
      <c r="A61" s="36">
        <v>1</v>
      </c>
    </row>
    <row r="62" spans="1:8" ht="20" x14ac:dyDescent="0.2">
      <c r="A62" s="36">
        <f t="shared" ref="A62:A95" si="1">1+A61</f>
        <v>2</v>
      </c>
    </row>
    <row r="63" spans="1:8" ht="20" x14ac:dyDescent="0.2">
      <c r="A63" s="36">
        <f t="shared" si="1"/>
        <v>3</v>
      </c>
    </row>
    <row r="64" spans="1:8" ht="20" x14ac:dyDescent="0.2">
      <c r="A64" s="36">
        <f t="shared" si="1"/>
        <v>4</v>
      </c>
    </row>
    <row r="65" spans="1:8" ht="20" x14ac:dyDescent="0.2">
      <c r="A65" s="36">
        <f t="shared" si="1"/>
        <v>5</v>
      </c>
    </row>
    <row r="66" spans="1:8" ht="20" x14ac:dyDescent="0.2">
      <c r="A66" s="36">
        <f t="shared" si="1"/>
        <v>6</v>
      </c>
      <c r="B66" s="36"/>
      <c r="C66" s="36"/>
      <c r="D66" s="36"/>
      <c r="E66" s="36"/>
      <c r="F66" s="36"/>
      <c r="G66" s="36"/>
      <c r="H66" s="36"/>
    </row>
    <row r="67" spans="1:8" ht="20" x14ac:dyDescent="0.2">
      <c r="A67" s="36">
        <f t="shared" si="1"/>
        <v>7</v>
      </c>
      <c r="B67" s="36"/>
      <c r="C67" s="36"/>
      <c r="D67" s="36"/>
      <c r="E67" s="36"/>
      <c r="F67" s="36"/>
      <c r="G67" s="36"/>
      <c r="H67" s="36"/>
    </row>
    <row r="68" spans="1:8" ht="20" x14ac:dyDescent="0.2">
      <c r="A68" s="36">
        <f t="shared" si="1"/>
        <v>8</v>
      </c>
      <c r="B68" s="36"/>
      <c r="C68" s="36"/>
      <c r="D68" s="36"/>
      <c r="E68" s="36"/>
      <c r="F68" s="36"/>
      <c r="G68" s="36"/>
      <c r="H68" s="36"/>
    </row>
    <row r="69" spans="1:8" ht="20" x14ac:dyDescent="0.2">
      <c r="A69" s="36">
        <f t="shared" si="1"/>
        <v>9</v>
      </c>
      <c r="B69" s="36"/>
      <c r="D69" s="36"/>
      <c r="E69" s="36"/>
      <c r="F69" s="36"/>
      <c r="G69" s="36"/>
      <c r="H69" s="36"/>
    </row>
    <row r="70" spans="1:8" ht="20" x14ac:dyDescent="0.2">
      <c r="A70" s="36">
        <f t="shared" si="1"/>
        <v>10</v>
      </c>
      <c r="B70" s="36"/>
      <c r="C70" s="36"/>
      <c r="D70" s="36"/>
      <c r="E70" s="36"/>
      <c r="F70" s="36"/>
      <c r="G70" s="36"/>
      <c r="H70" s="36"/>
    </row>
    <row r="71" spans="1:8" ht="20" x14ac:dyDescent="0.2">
      <c r="A71" s="36">
        <f t="shared" si="1"/>
        <v>11</v>
      </c>
      <c r="B71" s="36"/>
      <c r="C71" s="36"/>
      <c r="D71" s="36"/>
      <c r="E71" s="36"/>
      <c r="F71" s="36"/>
      <c r="G71" s="36"/>
      <c r="H71" s="36"/>
    </row>
    <row r="72" spans="1:8" ht="20" x14ac:dyDescent="0.2">
      <c r="A72" s="36">
        <f t="shared" si="1"/>
        <v>12</v>
      </c>
      <c r="B72" s="36"/>
      <c r="C72" s="36"/>
      <c r="D72" s="36"/>
      <c r="E72" s="36"/>
      <c r="F72" s="36"/>
      <c r="G72" s="36"/>
      <c r="H72" s="36"/>
    </row>
    <row r="73" spans="1:8" ht="20" x14ac:dyDescent="0.2">
      <c r="A73" s="36">
        <f t="shared" si="1"/>
        <v>13</v>
      </c>
      <c r="B73" s="36"/>
      <c r="C73" s="36"/>
      <c r="D73" s="36"/>
      <c r="E73" s="36"/>
      <c r="F73" s="36"/>
      <c r="G73" s="36"/>
      <c r="H73" s="36"/>
    </row>
    <row r="74" spans="1:8" ht="20" x14ac:dyDescent="0.2">
      <c r="A74" s="36">
        <f t="shared" si="1"/>
        <v>14</v>
      </c>
      <c r="B74" s="36"/>
      <c r="C74" s="36"/>
      <c r="D74" s="36"/>
      <c r="E74" s="36"/>
      <c r="F74" s="36"/>
      <c r="G74" s="36"/>
      <c r="H74" s="36"/>
    </row>
    <row r="75" spans="1:8" ht="20" x14ac:dyDescent="0.2">
      <c r="A75" s="36">
        <f t="shared" si="1"/>
        <v>15</v>
      </c>
      <c r="B75" s="36"/>
      <c r="D75" s="36"/>
      <c r="E75" s="36"/>
      <c r="F75" s="36"/>
      <c r="G75" s="36"/>
      <c r="H75" s="36"/>
    </row>
    <row r="76" spans="1:8" ht="20" x14ac:dyDescent="0.2">
      <c r="A76" s="36">
        <f t="shared" si="1"/>
        <v>16</v>
      </c>
      <c r="B76" s="36"/>
      <c r="C76" s="36"/>
      <c r="D76" s="36"/>
      <c r="E76" s="36"/>
      <c r="F76" s="36"/>
      <c r="G76" s="36"/>
      <c r="H76" s="36"/>
    </row>
    <row r="77" spans="1:8" ht="20" x14ac:dyDescent="0.2">
      <c r="A77" s="36">
        <f t="shared" si="1"/>
        <v>17</v>
      </c>
      <c r="B77" s="36"/>
      <c r="C77" s="36"/>
      <c r="D77" s="36"/>
      <c r="E77" s="36"/>
      <c r="F77" s="36"/>
      <c r="G77" s="36"/>
      <c r="H77" s="36"/>
    </row>
    <row r="78" spans="1:8" ht="20" x14ac:dyDescent="0.2">
      <c r="A78" s="36">
        <f t="shared" si="1"/>
        <v>18</v>
      </c>
      <c r="B78" s="36"/>
      <c r="C78" s="36"/>
      <c r="D78" s="36"/>
      <c r="E78" s="36"/>
      <c r="F78" s="36"/>
      <c r="G78" s="36"/>
      <c r="H78" s="36"/>
    </row>
    <row r="79" spans="1:8" ht="20" x14ac:dyDescent="0.2">
      <c r="A79" s="36">
        <f t="shared" si="1"/>
        <v>19</v>
      </c>
      <c r="B79" s="36"/>
      <c r="C79" s="36"/>
      <c r="D79" s="36"/>
      <c r="E79" s="36"/>
      <c r="F79" s="36"/>
      <c r="G79" s="36"/>
      <c r="H79" s="36"/>
    </row>
    <row r="80" spans="1:8" ht="20" x14ac:dyDescent="0.2">
      <c r="A80" s="36">
        <f t="shared" si="1"/>
        <v>20</v>
      </c>
      <c r="B80" s="36"/>
      <c r="C80" s="36"/>
      <c r="D80" s="36"/>
      <c r="E80" s="36"/>
      <c r="F80" s="36"/>
      <c r="G80" s="36"/>
      <c r="H80" s="36"/>
    </row>
    <row r="81" spans="1:8" ht="20" x14ac:dyDescent="0.2">
      <c r="A81" s="36">
        <f t="shared" si="1"/>
        <v>21</v>
      </c>
      <c r="B81" s="36"/>
      <c r="D81" s="36"/>
      <c r="E81" s="36"/>
      <c r="F81" s="36"/>
      <c r="G81" s="36"/>
      <c r="H81" s="36"/>
    </row>
    <row r="82" spans="1:8" ht="20" x14ac:dyDescent="0.2">
      <c r="A82" s="36">
        <f t="shared" si="1"/>
        <v>22</v>
      </c>
      <c r="B82" s="36"/>
      <c r="D82" s="36"/>
      <c r="E82" s="36"/>
      <c r="F82" s="36"/>
      <c r="G82" s="36"/>
      <c r="H82" s="36"/>
    </row>
    <row r="83" spans="1:8" ht="20" x14ac:dyDescent="0.2">
      <c r="A83" s="36">
        <f t="shared" si="1"/>
        <v>23</v>
      </c>
      <c r="B83" s="36"/>
      <c r="D83" s="36"/>
      <c r="E83" s="36"/>
      <c r="F83" s="36"/>
      <c r="G83" s="36"/>
      <c r="H83" s="36"/>
    </row>
    <row r="84" spans="1:8" ht="20" x14ac:dyDescent="0.2">
      <c r="A84" s="36">
        <f t="shared" si="1"/>
        <v>24</v>
      </c>
      <c r="B84" s="36"/>
      <c r="D84" s="36"/>
      <c r="E84" s="36"/>
      <c r="F84" s="36"/>
      <c r="G84" s="36"/>
      <c r="H84" s="36"/>
    </row>
    <row r="85" spans="1:8" ht="20" x14ac:dyDescent="0.2">
      <c r="A85" s="36">
        <f t="shared" si="1"/>
        <v>25</v>
      </c>
      <c r="B85" s="36"/>
      <c r="D85" s="36"/>
      <c r="E85" s="36"/>
      <c r="F85" s="36"/>
      <c r="G85" s="36"/>
      <c r="H85" s="36"/>
    </row>
    <row r="86" spans="1:8" ht="20" x14ac:dyDescent="0.2">
      <c r="A86" s="36">
        <f t="shared" si="1"/>
        <v>26</v>
      </c>
      <c r="B86" s="36"/>
      <c r="D86" s="36"/>
      <c r="E86" s="36"/>
      <c r="F86" s="36"/>
      <c r="G86" s="36"/>
      <c r="H86" s="36"/>
    </row>
    <row r="87" spans="1:8" ht="20" x14ac:dyDescent="0.2">
      <c r="A87" s="36">
        <f t="shared" si="1"/>
        <v>27</v>
      </c>
      <c r="B87" s="36"/>
      <c r="D87" s="36"/>
      <c r="E87" s="36"/>
      <c r="F87" s="36"/>
      <c r="G87" s="36"/>
      <c r="H87" s="36"/>
    </row>
    <row r="88" spans="1:8" ht="20" x14ac:dyDescent="0.2">
      <c r="A88" s="36">
        <f t="shared" si="1"/>
        <v>28</v>
      </c>
      <c r="B88" s="36"/>
      <c r="D88" s="36"/>
      <c r="E88" s="36"/>
      <c r="F88" s="36"/>
      <c r="G88" s="36"/>
      <c r="H88" s="36"/>
    </row>
    <row r="89" spans="1:8" ht="20" x14ac:dyDescent="0.2">
      <c r="A89" s="36">
        <f t="shared" si="1"/>
        <v>29</v>
      </c>
      <c r="B89" s="36"/>
      <c r="D89" s="36"/>
      <c r="E89" s="36"/>
      <c r="F89" s="36"/>
      <c r="G89" s="36"/>
      <c r="H89" s="36"/>
    </row>
    <row r="90" spans="1:8" ht="20" x14ac:dyDescent="0.2">
      <c r="A90" s="36">
        <f t="shared" si="1"/>
        <v>30</v>
      </c>
      <c r="B90" s="36"/>
      <c r="D90" s="36"/>
      <c r="E90" s="36"/>
      <c r="F90" s="36"/>
      <c r="G90" s="36"/>
      <c r="H90" s="36"/>
    </row>
    <row r="91" spans="1:8" ht="20" x14ac:dyDescent="0.2">
      <c r="A91" s="36">
        <f t="shared" si="1"/>
        <v>31</v>
      </c>
      <c r="B91" s="36"/>
      <c r="D91" s="36"/>
      <c r="E91" s="36"/>
      <c r="F91" s="36"/>
      <c r="G91" s="36"/>
      <c r="H91" s="36"/>
    </row>
    <row r="92" spans="1:8" ht="20" x14ac:dyDescent="0.2">
      <c r="A92" s="36">
        <f t="shared" si="1"/>
        <v>32</v>
      </c>
      <c r="B92" s="36"/>
      <c r="D92" s="36"/>
      <c r="E92" s="36"/>
      <c r="F92" s="36"/>
      <c r="G92" s="36"/>
      <c r="H92" s="36"/>
    </row>
    <row r="93" spans="1:8" ht="20" x14ac:dyDescent="0.2">
      <c r="A93" s="36">
        <f t="shared" si="1"/>
        <v>33</v>
      </c>
      <c r="B93" s="36"/>
      <c r="D93" s="36"/>
      <c r="E93" s="36"/>
      <c r="F93" s="36"/>
      <c r="G93" s="36"/>
      <c r="H93" s="36"/>
    </row>
    <row r="94" spans="1:8" ht="20" x14ac:dyDescent="0.2">
      <c r="A94" s="36">
        <f t="shared" si="1"/>
        <v>34</v>
      </c>
      <c r="B94" s="36"/>
      <c r="D94" s="36"/>
      <c r="E94" s="36"/>
      <c r="F94" s="36"/>
      <c r="G94" s="36"/>
      <c r="H94" s="36"/>
    </row>
    <row r="95" spans="1:8" ht="20" x14ac:dyDescent="0.2">
      <c r="A95" s="36">
        <f t="shared" si="1"/>
        <v>35</v>
      </c>
      <c r="B95" s="36"/>
      <c r="D95" s="36"/>
      <c r="E95" s="36"/>
      <c r="F95" s="36"/>
      <c r="G95" s="36"/>
      <c r="H95" s="36"/>
    </row>
    <row r="96" spans="1:8" ht="20" x14ac:dyDescent="0.2">
      <c r="A96" s="36"/>
      <c r="F96" s="74"/>
      <c r="H96" s="36"/>
    </row>
    <row r="97" spans="1:8" ht="20" x14ac:dyDescent="0.2">
      <c r="A97" s="36"/>
      <c r="B97" s="36" t="s">
        <v>95</v>
      </c>
      <c r="F97" s="74"/>
      <c r="H97" s="77" t="s">
        <v>99</v>
      </c>
    </row>
    <row r="98" spans="1:8" ht="20" x14ac:dyDescent="0.2">
      <c r="A98" s="36"/>
      <c r="B98" s="36" t="s">
        <v>91</v>
      </c>
      <c r="F98" s="74"/>
      <c r="H98" s="36" t="s">
        <v>100</v>
      </c>
    </row>
    <row r="99" spans="1:8" ht="20" x14ac:dyDescent="0.2">
      <c r="A99" s="36"/>
      <c r="B99" s="36" t="s">
        <v>93</v>
      </c>
      <c r="F99" s="36"/>
      <c r="G99" s="36"/>
      <c r="H99" s="36" t="s">
        <v>101</v>
      </c>
    </row>
    <row r="100" spans="1:8" ht="20" x14ac:dyDescent="0.2">
      <c r="A100" s="36"/>
      <c r="B100" s="36" t="s">
        <v>102</v>
      </c>
      <c r="H100" s="36" t="s">
        <v>103</v>
      </c>
    </row>
    <row r="101" spans="1:8" ht="20" x14ac:dyDescent="0.2">
      <c r="A101" s="36"/>
      <c r="B101" s="36" t="s">
        <v>104</v>
      </c>
    </row>
  </sheetData>
  <sortState xmlns:xlrd2="http://schemas.microsoft.com/office/spreadsheetml/2017/richdata2" ref="G3:H7">
    <sortCondition descending="1" ref="H3:H7"/>
  </sortState>
  <phoneticPr fontId="1" type="noConversion"/>
  <pageMargins left="0.5" right="0" top="0.35" bottom="0.04" header="0.5" footer="0.5"/>
  <pageSetup scale="56" orientation="landscape" horizontalDpi="0" verticalDpi="0" r:id="rId1"/>
  <headerFooter alignWithMargins="0">
    <oddHeader>&amp;A</oddHeader>
    <oddFooter>Page 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I74"/>
  <sheetViews>
    <sheetView zoomScale="78" zoomScaleNormal="78" workbookViewId="0"/>
  </sheetViews>
  <sheetFormatPr baseColWidth="10" defaultColWidth="8.83203125" defaultRowHeight="13" x14ac:dyDescent="0.15"/>
  <cols>
    <col min="1" max="1" width="7.83203125" customWidth="1"/>
    <col min="2" max="2" width="59.5" bestFit="1" customWidth="1"/>
    <col min="3" max="3" width="14.1640625" customWidth="1"/>
    <col min="4" max="4" width="33.6640625" bestFit="1" customWidth="1"/>
    <col min="5" max="5" width="14.5" customWidth="1"/>
    <col min="6" max="6" width="13" customWidth="1"/>
    <col min="7" max="7" width="14.1640625" customWidth="1"/>
    <col min="8" max="8" width="64.83203125" bestFit="1" customWidth="1"/>
  </cols>
  <sheetData>
    <row r="1" spans="1:8" ht="30" x14ac:dyDescent="0.3">
      <c r="A1" s="6" t="s">
        <v>105</v>
      </c>
      <c r="B1" s="72"/>
      <c r="C1" s="72"/>
      <c r="D1" s="72"/>
      <c r="E1" s="72"/>
      <c r="F1" s="72"/>
      <c r="G1" s="72"/>
      <c r="H1" s="72"/>
    </row>
    <row r="2" spans="1:8" ht="20" x14ac:dyDescent="0.2">
      <c r="A2" s="24"/>
      <c r="B2" s="72"/>
      <c r="C2" s="72"/>
      <c r="D2" s="72"/>
      <c r="E2" s="72"/>
      <c r="F2" s="72"/>
      <c r="G2" s="72"/>
      <c r="H2" s="72"/>
    </row>
    <row r="3" spans="1:8" ht="20" x14ac:dyDescent="0.2">
      <c r="A3" s="73" t="s">
        <v>187</v>
      </c>
      <c r="B3" s="73"/>
      <c r="E3" s="74">
        <v>1890</v>
      </c>
      <c r="F3" s="75">
        <v>4151</v>
      </c>
      <c r="G3" s="74" t="s">
        <v>77</v>
      </c>
      <c r="H3" s="76">
        <v>0.56699999999999995</v>
      </c>
    </row>
    <row r="4" spans="1:8" ht="20" x14ac:dyDescent="0.2">
      <c r="A4" s="36">
        <v>1895</v>
      </c>
      <c r="B4" s="82" t="s">
        <v>186</v>
      </c>
      <c r="C4" s="36"/>
      <c r="D4" s="36"/>
      <c r="E4" s="36">
        <v>1930</v>
      </c>
      <c r="F4" s="75">
        <v>185389</v>
      </c>
      <c r="G4" s="74" t="s">
        <v>78</v>
      </c>
      <c r="H4" s="76">
        <v>0.17199999999999999</v>
      </c>
    </row>
    <row r="5" spans="1:8" ht="20" x14ac:dyDescent="0.2">
      <c r="A5" s="36" t="s">
        <v>137</v>
      </c>
      <c r="B5" s="36"/>
      <c r="E5" s="36">
        <v>1960</v>
      </c>
      <c r="F5" s="75">
        <v>324253</v>
      </c>
      <c r="G5" s="74" t="s">
        <v>79</v>
      </c>
      <c r="H5" s="85" t="s">
        <v>122</v>
      </c>
    </row>
    <row r="6" spans="1:8" ht="20" x14ac:dyDescent="0.2">
      <c r="A6" s="72">
        <v>1995</v>
      </c>
      <c r="B6" s="82" t="s">
        <v>185</v>
      </c>
      <c r="D6" s="74"/>
      <c r="E6" s="36">
        <v>1990</v>
      </c>
      <c r="F6" s="78">
        <v>444719</v>
      </c>
      <c r="G6" s="74" t="s">
        <v>80</v>
      </c>
      <c r="H6" s="76">
        <v>0.151</v>
      </c>
    </row>
    <row r="7" spans="1:8" ht="20" x14ac:dyDescent="0.2">
      <c r="C7" s="36"/>
      <c r="D7" s="36"/>
      <c r="E7" s="36">
        <v>2010</v>
      </c>
      <c r="F7" s="75">
        <v>579999</v>
      </c>
      <c r="G7" s="74" t="s">
        <v>121</v>
      </c>
      <c r="H7" s="76" t="s">
        <v>123</v>
      </c>
    </row>
    <row r="8" spans="1:8" ht="20" x14ac:dyDescent="0.2">
      <c r="A8" s="72"/>
      <c r="B8" s="74" t="s">
        <v>81</v>
      </c>
      <c r="C8" s="79">
        <v>48557</v>
      </c>
      <c r="E8" s="36"/>
      <c r="F8" s="36"/>
    </row>
    <row r="9" spans="1:8" ht="20" x14ac:dyDescent="0.2">
      <c r="A9" s="72"/>
      <c r="B9" s="74"/>
      <c r="C9" s="79"/>
      <c r="E9" s="36"/>
      <c r="F9" s="36"/>
    </row>
    <row r="10" spans="1:8" ht="20" x14ac:dyDescent="0.2">
      <c r="A10" s="72"/>
      <c r="B10" s="73" t="s">
        <v>256</v>
      </c>
      <c r="C10" s="79"/>
      <c r="E10" s="36"/>
      <c r="F10" s="36"/>
    </row>
    <row r="11" spans="1:8" ht="20" x14ac:dyDescent="0.2">
      <c r="A11" s="72"/>
      <c r="B11" s="73" t="s">
        <v>257</v>
      </c>
      <c r="C11" s="79"/>
      <c r="E11" s="36"/>
      <c r="F11" s="36"/>
    </row>
    <row r="12" spans="1:8" ht="20" x14ac:dyDescent="0.2">
      <c r="A12" s="36"/>
      <c r="B12" s="36"/>
      <c r="C12" s="36"/>
      <c r="D12" s="36"/>
      <c r="E12" s="36"/>
      <c r="F12" s="8" t="s">
        <v>82</v>
      </c>
      <c r="G12" s="8"/>
      <c r="H12" s="36"/>
    </row>
    <row r="13" spans="1:8" ht="20" x14ac:dyDescent="0.2">
      <c r="A13" s="36"/>
      <c r="B13" s="81" t="s">
        <v>83</v>
      </c>
      <c r="C13" s="81"/>
      <c r="D13" s="81" t="s">
        <v>45</v>
      </c>
      <c r="E13" s="81" t="s">
        <v>84</v>
      </c>
      <c r="F13" s="81" t="s">
        <v>12</v>
      </c>
      <c r="G13" s="81" t="s">
        <v>13</v>
      </c>
      <c r="H13" s="81" t="s">
        <v>85</v>
      </c>
    </row>
    <row r="14" spans="1:8" ht="11" customHeight="1" x14ac:dyDescent="0.2">
      <c r="A14" s="36"/>
      <c r="B14" s="81"/>
      <c r="C14" s="81"/>
      <c r="D14" s="81"/>
      <c r="E14" s="81"/>
      <c r="F14" s="81"/>
      <c r="G14" s="36"/>
      <c r="H14" s="36"/>
    </row>
    <row r="15" spans="1:8" ht="20" x14ac:dyDescent="0.2">
      <c r="A15" s="36"/>
      <c r="B15" s="36" t="s">
        <v>206</v>
      </c>
      <c r="C15" s="81"/>
      <c r="D15" s="36" t="s">
        <v>231</v>
      </c>
      <c r="E15" s="36">
        <v>73104</v>
      </c>
      <c r="F15" s="36"/>
      <c r="G15" s="36"/>
      <c r="H15" s="36"/>
    </row>
    <row r="16" spans="1:8" ht="20" x14ac:dyDescent="0.2">
      <c r="A16" s="36">
        <v>1</v>
      </c>
      <c r="B16" s="36" t="s">
        <v>119</v>
      </c>
      <c r="C16" s="36"/>
      <c r="D16" s="36" t="s">
        <v>117</v>
      </c>
      <c r="E16" s="36">
        <v>73104</v>
      </c>
      <c r="F16" s="36">
        <v>1995</v>
      </c>
      <c r="G16" s="36">
        <v>1998</v>
      </c>
      <c r="H16" s="36" t="s">
        <v>120</v>
      </c>
    </row>
    <row r="17" spans="1:9" ht="20" x14ac:dyDescent="0.2">
      <c r="A17" s="36">
        <f t="shared" ref="A17:A37" si="0">1+A16</f>
        <v>2</v>
      </c>
      <c r="B17" s="36" t="s">
        <v>127</v>
      </c>
      <c r="C17" s="36"/>
      <c r="D17" s="36" t="s">
        <v>136</v>
      </c>
      <c r="E17" s="36">
        <v>73104</v>
      </c>
      <c r="F17" s="36">
        <v>1999</v>
      </c>
      <c r="G17" s="36"/>
      <c r="H17" s="36" t="s">
        <v>128</v>
      </c>
    </row>
    <row r="18" spans="1:9" ht="20" x14ac:dyDescent="0.2">
      <c r="A18" s="36">
        <f t="shared" si="0"/>
        <v>3</v>
      </c>
      <c r="B18" s="36" t="s">
        <v>135</v>
      </c>
      <c r="D18" s="36" t="s">
        <v>133</v>
      </c>
      <c r="E18" s="36">
        <v>73104</v>
      </c>
      <c r="F18" s="36">
        <v>2003</v>
      </c>
      <c r="G18" s="36">
        <v>2015</v>
      </c>
      <c r="H18" s="36" t="s">
        <v>134</v>
      </c>
    </row>
    <row r="19" spans="1:9" ht="20" x14ac:dyDescent="0.2">
      <c r="A19" s="36">
        <f t="shared" si="0"/>
        <v>4</v>
      </c>
      <c r="B19" s="36" t="s">
        <v>132</v>
      </c>
      <c r="C19" s="36"/>
      <c r="D19" s="36" t="s">
        <v>161</v>
      </c>
      <c r="E19" s="36">
        <v>73129</v>
      </c>
      <c r="F19" s="36"/>
      <c r="G19" s="36">
        <v>2011</v>
      </c>
      <c r="H19" s="36" t="s">
        <v>217</v>
      </c>
    </row>
    <row r="20" spans="1:9" ht="20" x14ac:dyDescent="0.2">
      <c r="A20" s="36">
        <f t="shared" si="0"/>
        <v>5</v>
      </c>
      <c r="B20" s="36" t="s">
        <v>172</v>
      </c>
      <c r="C20" s="36"/>
      <c r="D20" s="36" t="s">
        <v>165</v>
      </c>
      <c r="E20" s="36">
        <v>73109</v>
      </c>
      <c r="F20" s="36">
        <v>1930</v>
      </c>
      <c r="G20" s="36">
        <v>1931</v>
      </c>
      <c r="H20" s="36" t="s">
        <v>166</v>
      </c>
    </row>
    <row r="21" spans="1:9" ht="20" x14ac:dyDescent="0.2">
      <c r="A21" s="36">
        <f t="shared" si="0"/>
        <v>6</v>
      </c>
      <c r="B21" s="36" t="s">
        <v>124</v>
      </c>
      <c r="C21" s="36"/>
      <c r="D21" s="36" t="s">
        <v>125</v>
      </c>
      <c r="E21" s="36">
        <v>73102</v>
      </c>
      <c r="F21" s="36">
        <v>1999</v>
      </c>
      <c r="G21" s="36">
        <v>2002</v>
      </c>
      <c r="H21" s="36" t="s">
        <v>126</v>
      </c>
    </row>
    <row r="22" spans="1:9" ht="20" x14ac:dyDescent="0.2">
      <c r="A22" s="36">
        <f t="shared" si="0"/>
        <v>7</v>
      </c>
      <c r="B22" s="36" t="s">
        <v>114</v>
      </c>
      <c r="C22" s="36"/>
      <c r="D22" s="36" t="s">
        <v>115</v>
      </c>
      <c r="E22" s="36">
        <v>73102</v>
      </c>
      <c r="F22" s="36">
        <v>1983</v>
      </c>
      <c r="G22" s="36">
        <v>1985</v>
      </c>
      <c r="H22" s="36" t="s">
        <v>118</v>
      </c>
    </row>
    <row r="23" spans="1:9" ht="20" x14ac:dyDescent="0.2">
      <c r="A23" s="36">
        <f t="shared" si="0"/>
        <v>8</v>
      </c>
      <c r="B23" s="36" t="s">
        <v>175</v>
      </c>
      <c r="C23" s="36"/>
      <c r="D23" s="36" t="s">
        <v>138</v>
      </c>
      <c r="E23" s="36">
        <v>73102</v>
      </c>
      <c r="F23" s="36">
        <v>1909</v>
      </c>
      <c r="G23" s="36">
        <v>2006</v>
      </c>
      <c r="H23" s="36" t="s">
        <v>139</v>
      </c>
      <c r="I23" s="84"/>
    </row>
    <row r="24" spans="1:9" ht="20" x14ac:dyDescent="0.2">
      <c r="A24" s="36">
        <f t="shared" si="0"/>
        <v>9</v>
      </c>
      <c r="B24" s="36" t="s">
        <v>179</v>
      </c>
      <c r="C24" s="36"/>
      <c r="D24" s="36" t="s">
        <v>150</v>
      </c>
      <c r="E24" s="36">
        <v>73102</v>
      </c>
      <c r="F24" s="36">
        <v>1937</v>
      </c>
      <c r="G24" s="36"/>
      <c r="H24" s="36" t="s">
        <v>151</v>
      </c>
    </row>
    <row r="25" spans="1:9" ht="20" x14ac:dyDescent="0.2">
      <c r="A25" s="36">
        <f t="shared" si="0"/>
        <v>10</v>
      </c>
      <c r="B25" s="36" t="s">
        <v>176</v>
      </c>
      <c r="C25" s="36"/>
      <c r="D25" s="86" t="s">
        <v>140</v>
      </c>
      <c r="E25" s="36">
        <v>73102</v>
      </c>
      <c r="F25" s="36">
        <v>1926</v>
      </c>
      <c r="G25" s="36"/>
      <c r="H25" s="36" t="s">
        <v>141</v>
      </c>
    </row>
    <row r="26" spans="1:9" ht="20" x14ac:dyDescent="0.2">
      <c r="A26" s="36">
        <f t="shared" si="0"/>
        <v>11</v>
      </c>
      <c r="B26" s="36" t="s">
        <v>174</v>
      </c>
      <c r="C26" s="36"/>
      <c r="D26" s="36" t="s">
        <v>154</v>
      </c>
      <c r="E26" s="36">
        <v>73102</v>
      </c>
      <c r="F26" s="36">
        <v>1903</v>
      </c>
      <c r="G26" s="36">
        <v>1912</v>
      </c>
      <c r="H26" s="36" t="s">
        <v>155</v>
      </c>
    </row>
    <row r="27" spans="1:9" ht="20" x14ac:dyDescent="0.2">
      <c r="A27" s="36">
        <f t="shared" si="0"/>
        <v>12</v>
      </c>
      <c r="B27" s="36" t="s">
        <v>191</v>
      </c>
      <c r="C27" s="36"/>
      <c r="D27" s="36" t="s">
        <v>193</v>
      </c>
      <c r="E27" s="36">
        <v>73102</v>
      </c>
      <c r="F27" s="36">
        <v>1922</v>
      </c>
      <c r="G27" s="36">
        <v>1923</v>
      </c>
      <c r="H27" s="36" t="s">
        <v>192</v>
      </c>
    </row>
    <row r="28" spans="1:9" ht="20" x14ac:dyDescent="0.2">
      <c r="A28" s="36">
        <f t="shared" si="0"/>
        <v>13</v>
      </c>
      <c r="B28" s="36" t="s">
        <v>182</v>
      </c>
      <c r="C28" s="36"/>
      <c r="D28" s="36" t="s">
        <v>107</v>
      </c>
      <c r="E28" s="36">
        <v>73102</v>
      </c>
      <c r="F28" s="36">
        <v>1901</v>
      </c>
      <c r="G28" s="36">
        <v>1902</v>
      </c>
      <c r="H28" s="36" t="s">
        <v>111</v>
      </c>
    </row>
    <row r="29" spans="1:9" ht="20" x14ac:dyDescent="0.2">
      <c r="A29" s="36">
        <f t="shared" si="0"/>
        <v>14</v>
      </c>
      <c r="B29" s="36" t="s">
        <v>110</v>
      </c>
      <c r="C29" s="36"/>
      <c r="D29" s="36" t="s">
        <v>108</v>
      </c>
      <c r="E29" s="36">
        <v>73102</v>
      </c>
      <c r="F29" s="36">
        <v>1997</v>
      </c>
      <c r="G29" s="36">
        <v>2001</v>
      </c>
      <c r="H29" s="83" t="s">
        <v>159</v>
      </c>
    </row>
    <row r="30" spans="1:9" ht="20" x14ac:dyDescent="0.2">
      <c r="A30" s="36">
        <f t="shared" si="0"/>
        <v>15</v>
      </c>
      <c r="B30" s="36" t="s">
        <v>183</v>
      </c>
      <c r="D30" s="36" t="s">
        <v>116</v>
      </c>
      <c r="E30" s="36">
        <v>73102</v>
      </c>
      <c r="F30" s="36">
        <v>1917</v>
      </c>
      <c r="G30" s="36">
        <v>1998</v>
      </c>
      <c r="H30" s="36" t="s">
        <v>184</v>
      </c>
    </row>
    <row r="31" spans="1:9" ht="20" x14ac:dyDescent="0.2">
      <c r="A31" s="36">
        <f t="shared" si="0"/>
        <v>16</v>
      </c>
      <c r="B31" s="36" t="s">
        <v>194</v>
      </c>
      <c r="C31" s="36"/>
      <c r="D31" s="36" t="s">
        <v>142</v>
      </c>
      <c r="E31" s="36">
        <v>73103</v>
      </c>
      <c r="F31" s="36">
        <v>1911</v>
      </c>
      <c r="G31" s="36"/>
      <c r="H31" s="36" t="s">
        <v>143</v>
      </c>
    </row>
    <row r="32" spans="1:9" ht="20" x14ac:dyDescent="0.2">
      <c r="A32" s="36">
        <f t="shared" si="0"/>
        <v>17</v>
      </c>
      <c r="B32" s="36" t="s">
        <v>177</v>
      </c>
      <c r="C32" s="36"/>
      <c r="D32" s="36" t="s">
        <v>144</v>
      </c>
      <c r="E32" s="36">
        <v>73103</v>
      </c>
      <c r="F32" s="36">
        <v>1922</v>
      </c>
      <c r="H32" s="36" t="s">
        <v>145</v>
      </c>
    </row>
    <row r="33" spans="1:8" ht="20" x14ac:dyDescent="0.2">
      <c r="A33" s="36">
        <f t="shared" si="0"/>
        <v>18</v>
      </c>
      <c r="B33" s="36" t="s">
        <v>112</v>
      </c>
      <c r="C33" s="36"/>
      <c r="D33" s="36" t="s">
        <v>199</v>
      </c>
      <c r="E33" s="36">
        <v>73105</v>
      </c>
      <c r="F33" s="36">
        <v>1914</v>
      </c>
      <c r="G33" s="36">
        <v>1917</v>
      </c>
      <c r="H33" s="82" t="s">
        <v>160</v>
      </c>
    </row>
    <row r="34" spans="1:8" ht="20" x14ac:dyDescent="0.2">
      <c r="A34" s="36">
        <f t="shared" si="0"/>
        <v>19</v>
      </c>
      <c r="B34" s="36" t="s">
        <v>195</v>
      </c>
      <c r="D34" s="36" t="s">
        <v>198</v>
      </c>
      <c r="E34" s="36">
        <v>73105</v>
      </c>
      <c r="F34" s="36">
        <v>1904</v>
      </c>
      <c r="G34" s="36"/>
      <c r="H34" s="36" t="s">
        <v>201</v>
      </c>
    </row>
    <row r="35" spans="1:8" ht="20" x14ac:dyDescent="0.2">
      <c r="A35" s="36">
        <f t="shared" si="0"/>
        <v>20</v>
      </c>
      <c r="B35" s="36" t="s">
        <v>196</v>
      </c>
      <c r="D35" s="36" t="s">
        <v>200</v>
      </c>
      <c r="E35" s="36">
        <v>73104</v>
      </c>
      <c r="F35" s="36">
        <v>1928</v>
      </c>
      <c r="G35" s="36">
        <v>2009</v>
      </c>
      <c r="H35" s="36" t="s">
        <v>202</v>
      </c>
    </row>
    <row r="36" spans="1:8" ht="20" x14ac:dyDescent="0.2">
      <c r="A36" s="36">
        <f t="shared" si="0"/>
        <v>21</v>
      </c>
      <c r="B36" s="36" t="s">
        <v>197</v>
      </c>
      <c r="D36" s="36" t="s">
        <v>204</v>
      </c>
      <c r="E36" s="36">
        <v>73104</v>
      </c>
      <c r="F36" s="36">
        <v>1903</v>
      </c>
      <c r="G36" s="36">
        <v>1990</v>
      </c>
      <c r="H36" s="36" t="s">
        <v>203</v>
      </c>
    </row>
    <row r="37" spans="1:8" ht="20" x14ac:dyDescent="0.2">
      <c r="A37" s="36">
        <f t="shared" si="0"/>
        <v>22</v>
      </c>
      <c r="B37" s="36" t="s">
        <v>173</v>
      </c>
      <c r="C37" s="36"/>
      <c r="D37" s="36" t="s">
        <v>156</v>
      </c>
      <c r="E37" s="36">
        <v>73102</v>
      </c>
      <c r="F37" s="36">
        <v>1910</v>
      </c>
      <c r="G37" s="36">
        <v>1911</v>
      </c>
      <c r="H37" s="36" t="s">
        <v>157</v>
      </c>
    </row>
    <row r="38" spans="1:8" ht="20" x14ac:dyDescent="0.2">
      <c r="B38" s="36" t="s">
        <v>205</v>
      </c>
      <c r="D38" s="36" t="s">
        <v>209</v>
      </c>
      <c r="E38" s="36">
        <v>73104</v>
      </c>
      <c r="H38" s="36" t="s">
        <v>207</v>
      </c>
    </row>
    <row r="39" spans="1:8" ht="20" x14ac:dyDescent="0.2">
      <c r="B39" s="36" t="s">
        <v>208</v>
      </c>
      <c r="D39" s="36" t="s">
        <v>210</v>
      </c>
      <c r="E39" s="36">
        <v>73104</v>
      </c>
      <c r="H39" s="36" t="s">
        <v>211</v>
      </c>
    </row>
    <row r="40" spans="1:8" ht="20" x14ac:dyDescent="0.2">
      <c r="B40" s="36"/>
    </row>
    <row r="41" spans="1:8" ht="20" x14ac:dyDescent="0.2">
      <c r="A41" s="36">
        <v>4</v>
      </c>
      <c r="B41" s="36" t="s">
        <v>95</v>
      </c>
      <c r="C41" s="36" t="s">
        <v>89</v>
      </c>
      <c r="D41" s="36">
        <v>11.83</v>
      </c>
      <c r="E41" s="36" t="s">
        <v>90</v>
      </c>
      <c r="F41" s="36"/>
      <c r="G41" s="36">
        <v>1</v>
      </c>
      <c r="H41" s="36" t="s">
        <v>215</v>
      </c>
    </row>
    <row r="42" spans="1:8" ht="20" x14ac:dyDescent="0.2">
      <c r="A42" s="36">
        <v>1</v>
      </c>
      <c r="B42" s="36" t="s">
        <v>91</v>
      </c>
      <c r="C42" s="36"/>
      <c r="D42" s="36"/>
      <c r="E42" s="36"/>
      <c r="F42" s="81"/>
      <c r="G42" s="36">
        <v>1</v>
      </c>
      <c r="H42" s="36" t="s">
        <v>221</v>
      </c>
    </row>
    <row r="43" spans="1:8" ht="20" x14ac:dyDescent="0.2">
      <c r="A43" s="36">
        <v>1</v>
      </c>
      <c r="B43" s="36" t="s">
        <v>212</v>
      </c>
      <c r="C43" s="36" t="s">
        <v>92</v>
      </c>
      <c r="D43" s="36" t="s">
        <v>227</v>
      </c>
      <c r="E43" s="36"/>
      <c r="F43" s="81"/>
      <c r="G43" s="36">
        <v>1</v>
      </c>
      <c r="H43" s="36" t="s">
        <v>224</v>
      </c>
    </row>
    <row r="44" spans="1:8" ht="20" x14ac:dyDescent="0.2">
      <c r="A44" s="36">
        <v>1</v>
      </c>
      <c r="B44" s="36" t="s">
        <v>101</v>
      </c>
      <c r="C44" s="36" t="s">
        <v>94</v>
      </c>
      <c r="D44" s="36" t="s">
        <v>228</v>
      </c>
      <c r="E44" s="36"/>
      <c r="F44" s="81"/>
      <c r="G44" s="36">
        <v>1</v>
      </c>
      <c r="H44" s="36" t="s">
        <v>214</v>
      </c>
    </row>
    <row r="45" spans="1:8" ht="20" x14ac:dyDescent="0.2">
      <c r="A45" s="36">
        <v>1</v>
      </c>
      <c r="B45" s="36" t="s">
        <v>216</v>
      </c>
      <c r="C45" s="36" t="s">
        <v>96</v>
      </c>
      <c r="D45" s="36" t="s">
        <v>230</v>
      </c>
      <c r="E45" s="36"/>
      <c r="F45" s="81"/>
      <c r="G45" s="36">
        <v>1</v>
      </c>
      <c r="H45" s="36" t="s">
        <v>97</v>
      </c>
    </row>
    <row r="46" spans="1:8" ht="20" x14ac:dyDescent="0.2">
      <c r="A46" s="36">
        <v>1</v>
      </c>
      <c r="B46" s="36" t="s">
        <v>218</v>
      </c>
      <c r="C46" s="77" t="s">
        <v>98</v>
      </c>
      <c r="D46" s="36" t="s">
        <v>229</v>
      </c>
      <c r="E46" s="36"/>
      <c r="F46" s="81"/>
      <c r="G46" s="36">
        <v>1</v>
      </c>
      <c r="H46" s="36" t="s">
        <v>222</v>
      </c>
    </row>
    <row r="47" spans="1:8" ht="20" x14ac:dyDescent="0.2">
      <c r="A47" s="36">
        <v>2</v>
      </c>
      <c r="B47" s="36" t="s">
        <v>219</v>
      </c>
      <c r="C47" s="36"/>
      <c r="D47" s="36"/>
      <c r="E47" s="36"/>
      <c r="F47" s="81"/>
      <c r="G47" s="36">
        <v>1</v>
      </c>
      <c r="H47" s="36" t="s">
        <v>223</v>
      </c>
    </row>
    <row r="48" spans="1:8" ht="20" x14ac:dyDescent="0.2">
      <c r="A48" s="36">
        <v>1</v>
      </c>
      <c r="B48" s="36" t="s">
        <v>220</v>
      </c>
      <c r="C48" s="36"/>
      <c r="D48" s="36"/>
      <c r="E48" s="36"/>
      <c r="F48" s="81"/>
      <c r="G48" s="36">
        <v>1</v>
      </c>
      <c r="H48" s="36" t="s">
        <v>225</v>
      </c>
    </row>
    <row r="49" spans="1:8" ht="20" x14ac:dyDescent="0.2">
      <c r="A49" s="36">
        <v>1</v>
      </c>
      <c r="B49" s="36" t="s">
        <v>213</v>
      </c>
      <c r="D49" s="36"/>
      <c r="E49" s="36"/>
      <c r="F49" s="81"/>
      <c r="G49" s="36">
        <v>1</v>
      </c>
      <c r="H49" s="36" t="s">
        <v>226</v>
      </c>
    </row>
    <row r="50" spans="1:8" ht="20" x14ac:dyDescent="0.2">
      <c r="A50" s="36"/>
      <c r="B50" s="36"/>
      <c r="C50" s="77"/>
      <c r="D50" s="36"/>
      <c r="E50" s="36"/>
      <c r="F50" s="81"/>
      <c r="G50" s="36"/>
      <c r="H50" s="36"/>
    </row>
    <row r="51" spans="1:8" ht="20" x14ac:dyDescent="0.2">
      <c r="A51" s="36"/>
      <c r="B51" s="36"/>
      <c r="C51" s="36"/>
      <c r="D51" s="81"/>
      <c r="E51" s="81"/>
      <c r="F51" s="81"/>
      <c r="G51" s="36">
        <f>SUM(A41:A49)+SUM(G41:G49)</f>
        <v>22</v>
      </c>
      <c r="H51" s="36" t="s">
        <v>31</v>
      </c>
    </row>
    <row r="52" spans="1:8" ht="20" x14ac:dyDescent="0.2">
      <c r="A52" s="77"/>
      <c r="B52" s="81"/>
      <c r="C52" s="81"/>
      <c r="D52" s="81"/>
      <c r="E52" s="81"/>
      <c r="F52" s="81"/>
    </row>
    <row r="53" spans="1:8" ht="20" x14ac:dyDescent="0.2">
      <c r="A53" s="77"/>
      <c r="B53" s="81"/>
      <c r="C53" s="81"/>
      <c r="D53" s="81"/>
      <c r="E53" s="81"/>
      <c r="F53" s="81"/>
      <c r="G53" s="36"/>
      <c r="H53" s="36"/>
    </row>
    <row r="54" spans="1:8" ht="30" x14ac:dyDescent="0.3">
      <c r="A54" s="6" t="str">
        <f>+A1</f>
        <v>Oklahoma City Attractions</v>
      </c>
      <c r="B54" s="6"/>
      <c r="C54" s="6"/>
      <c r="D54" s="6"/>
      <c r="E54" s="6"/>
      <c r="F54" s="6"/>
      <c r="G54" s="6"/>
      <c r="H54" s="6"/>
    </row>
    <row r="55" spans="1:8" ht="20" x14ac:dyDescent="0.2">
      <c r="A55" s="77"/>
      <c r="B55" s="81"/>
      <c r="C55" s="81"/>
      <c r="D55" s="81"/>
      <c r="E55" s="81"/>
      <c r="F55" s="81"/>
      <c r="G55" s="36"/>
      <c r="H55" s="36"/>
    </row>
    <row r="56" spans="1:8" ht="20" x14ac:dyDescent="0.2">
      <c r="A56" s="36"/>
      <c r="B56" s="36"/>
      <c r="C56" s="36"/>
      <c r="D56" s="36"/>
      <c r="E56" s="36"/>
      <c r="F56" s="8" t="s">
        <v>82</v>
      </c>
      <c r="G56" s="8"/>
      <c r="H56" s="36"/>
    </row>
    <row r="57" spans="1:8" ht="20" x14ac:dyDescent="0.2">
      <c r="A57" s="36"/>
      <c r="B57" s="81" t="s">
        <v>83</v>
      </c>
      <c r="C57" s="81"/>
      <c r="D57" s="81" t="s">
        <v>45</v>
      </c>
      <c r="E57" s="81" t="s">
        <v>84</v>
      </c>
      <c r="F57" s="81" t="s">
        <v>12</v>
      </c>
      <c r="G57" s="81" t="s">
        <v>13</v>
      </c>
      <c r="H57" s="81" t="s">
        <v>85</v>
      </c>
    </row>
    <row r="58" spans="1:8" ht="11" customHeight="1" x14ac:dyDescent="0.2">
      <c r="A58" s="36"/>
      <c r="F58" s="36"/>
      <c r="G58" s="36"/>
      <c r="H58" s="36"/>
    </row>
    <row r="59" spans="1:8" ht="20" x14ac:dyDescent="0.2">
      <c r="A59" s="36">
        <v>1</v>
      </c>
      <c r="B59" s="36" t="s">
        <v>109</v>
      </c>
      <c r="C59" s="36"/>
      <c r="D59" s="36" t="s">
        <v>106</v>
      </c>
      <c r="E59" s="36">
        <v>73111</v>
      </c>
      <c r="F59" s="36">
        <v>1955</v>
      </c>
      <c r="G59" s="36"/>
      <c r="H59" s="36" t="s">
        <v>113</v>
      </c>
    </row>
    <row r="60" spans="1:8" ht="20" x14ac:dyDescent="0.2">
      <c r="A60" s="36">
        <f t="shared" ref="A60:A67" si="1">1+A59</f>
        <v>2</v>
      </c>
      <c r="B60" s="36" t="s">
        <v>163</v>
      </c>
      <c r="C60" s="36"/>
      <c r="D60" s="36" t="s">
        <v>164</v>
      </c>
      <c r="E60" s="36">
        <v>73132</v>
      </c>
      <c r="F60" s="36"/>
      <c r="G60" s="36"/>
      <c r="H60" s="36" t="s">
        <v>131</v>
      </c>
    </row>
    <row r="61" spans="1:8" ht="20" x14ac:dyDescent="0.2">
      <c r="A61" s="36">
        <f t="shared" si="1"/>
        <v>3</v>
      </c>
      <c r="B61" s="36" t="s">
        <v>129</v>
      </c>
      <c r="D61" s="36" t="s">
        <v>162</v>
      </c>
      <c r="E61" s="36">
        <v>73129</v>
      </c>
      <c r="F61" s="36"/>
      <c r="G61" s="36"/>
      <c r="H61" s="36" t="s">
        <v>130</v>
      </c>
    </row>
    <row r="62" spans="1:8" ht="20" x14ac:dyDescent="0.2">
      <c r="A62" s="36">
        <f t="shared" si="1"/>
        <v>4</v>
      </c>
      <c r="B62" s="36" t="s">
        <v>180</v>
      </c>
      <c r="C62" s="36"/>
      <c r="D62" s="36" t="s">
        <v>152</v>
      </c>
      <c r="E62" s="36">
        <v>73106</v>
      </c>
      <c r="F62" s="36">
        <v>1920</v>
      </c>
      <c r="G62" s="36"/>
      <c r="H62" s="36" t="s">
        <v>153</v>
      </c>
    </row>
    <row r="63" spans="1:8" ht="20" x14ac:dyDescent="0.2">
      <c r="A63" s="36">
        <f t="shared" si="1"/>
        <v>5</v>
      </c>
      <c r="B63" s="36" t="s">
        <v>169</v>
      </c>
      <c r="C63" s="36"/>
      <c r="D63" s="36" t="s">
        <v>168</v>
      </c>
      <c r="E63" s="36">
        <v>73112</v>
      </c>
      <c r="F63" s="36">
        <v>1909</v>
      </c>
      <c r="G63" s="36">
        <v>1912</v>
      </c>
      <c r="H63" s="36" t="s">
        <v>171</v>
      </c>
    </row>
    <row r="64" spans="1:8" ht="20" x14ac:dyDescent="0.2">
      <c r="A64" s="36">
        <f t="shared" si="1"/>
        <v>6</v>
      </c>
      <c r="B64" s="36" t="s">
        <v>190</v>
      </c>
      <c r="C64" s="36"/>
      <c r="D64" s="36" t="s">
        <v>188</v>
      </c>
      <c r="E64" s="36">
        <v>73103</v>
      </c>
      <c r="F64" s="36">
        <v>1892</v>
      </c>
      <c r="G64" s="36"/>
      <c r="H64" s="36" t="s">
        <v>189</v>
      </c>
    </row>
    <row r="65" spans="1:8" ht="20" x14ac:dyDescent="0.2">
      <c r="A65" s="36">
        <f t="shared" si="1"/>
        <v>7</v>
      </c>
      <c r="B65" s="36" t="s">
        <v>170</v>
      </c>
      <c r="C65" s="36"/>
      <c r="D65" s="36" t="s">
        <v>158</v>
      </c>
      <c r="E65" s="36">
        <v>73118</v>
      </c>
      <c r="F65" s="36">
        <v>1923</v>
      </c>
      <c r="G65" s="36">
        <v>1924</v>
      </c>
      <c r="H65" s="36" t="s">
        <v>167</v>
      </c>
    </row>
    <row r="66" spans="1:8" ht="20" x14ac:dyDescent="0.2">
      <c r="A66" s="36">
        <f t="shared" si="1"/>
        <v>8</v>
      </c>
      <c r="B66" s="36" t="s">
        <v>181</v>
      </c>
      <c r="C66" s="36"/>
      <c r="D66" s="36" t="s">
        <v>148</v>
      </c>
      <c r="E66" s="36">
        <v>73106</v>
      </c>
      <c r="F66" s="36">
        <v>1902</v>
      </c>
      <c r="G66" s="36">
        <v>1904</v>
      </c>
      <c r="H66" s="36" t="s">
        <v>149</v>
      </c>
    </row>
    <row r="67" spans="1:8" ht="20" x14ac:dyDescent="0.2">
      <c r="A67" s="36">
        <f t="shared" si="1"/>
        <v>9</v>
      </c>
      <c r="B67" s="36" t="s">
        <v>178</v>
      </c>
      <c r="C67" s="36"/>
      <c r="D67" s="36" t="s">
        <v>146</v>
      </c>
      <c r="E67" s="36">
        <v>73106</v>
      </c>
      <c r="F67" s="36">
        <v>1930</v>
      </c>
      <c r="G67" s="36">
        <v>1948</v>
      </c>
      <c r="H67" s="82" t="s">
        <v>147</v>
      </c>
    </row>
    <row r="68" spans="1:8" ht="20" x14ac:dyDescent="0.2">
      <c r="A68" s="36"/>
      <c r="F68" s="74"/>
      <c r="H68" s="36"/>
    </row>
    <row r="69" spans="1:8" ht="20" x14ac:dyDescent="0.2">
      <c r="A69" s="36">
        <v>2</v>
      </c>
      <c r="B69" s="36" t="s">
        <v>95</v>
      </c>
      <c r="F69" s="74"/>
      <c r="G69" s="36">
        <v>1</v>
      </c>
      <c r="H69" s="77" t="s">
        <v>0</v>
      </c>
    </row>
    <row r="70" spans="1:8" ht="20" x14ac:dyDescent="0.2">
      <c r="A70" s="36">
        <v>1</v>
      </c>
      <c r="B70" s="36" t="s">
        <v>2</v>
      </c>
      <c r="F70" s="74"/>
      <c r="G70" s="36">
        <v>1</v>
      </c>
      <c r="H70" s="36" t="s">
        <v>233</v>
      </c>
    </row>
    <row r="71" spans="1:8" ht="20" x14ac:dyDescent="0.2">
      <c r="A71" s="36">
        <v>1</v>
      </c>
      <c r="B71" s="36" t="s">
        <v>93</v>
      </c>
      <c r="F71" s="36"/>
      <c r="G71" s="36">
        <v>1</v>
      </c>
      <c r="H71" s="36" t="s">
        <v>234</v>
      </c>
    </row>
    <row r="72" spans="1:8" ht="20" x14ac:dyDescent="0.2">
      <c r="A72" s="36">
        <v>1</v>
      </c>
      <c r="B72" s="36" t="s">
        <v>232</v>
      </c>
      <c r="H72" s="36" t="s">
        <v>103</v>
      </c>
    </row>
    <row r="73" spans="1:8" ht="20" x14ac:dyDescent="0.2">
      <c r="A73" s="36">
        <v>1</v>
      </c>
      <c r="B73" s="36" t="s">
        <v>4</v>
      </c>
    </row>
    <row r="74" spans="1:8" ht="20" x14ac:dyDescent="0.2">
      <c r="G74" s="36">
        <f>SUM(A69:A73)+SUM(G69:G72)</f>
        <v>9</v>
      </c>
      <c r="H74" s="36" t="s">
        <v>31</v>
      </c>
    </row>
  </sheetData>
  <phoneticPr fontId="1" type="noConversion"/>
  <pageMargins left="0.5" right="0" top="0.35" bottom="0.04" header="0.5" footer="0.5"/>
  <pageSetup scale="58" orientation="landscape" horizontalDpi="0" verticalDpi="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ColWidth="8.83203125" defaultRowHeight="13" x14ac:dyDescent="0.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sqref="A1:J76"/>
    </sheetView>
  </sheetViews>
  <sheetFormatPr baseColWidth="10" defaultColWidth="8.83203125" defaultRowHeight="13" x14ac:dyDescent="0.15"/>
  <cols>
    <col min="1" max="1" width="4.5" bestFit="1" customWidth="1"/>
    <col min="2" max="2" width="74.33203125" bestFit="1" customWidth="1"/>
    <col min="4" max="4" width="40.1640625" bestFit="1" customWidth="1"/>
    <col min="5" max="5" width="14.5" bestFit="1" customWidth="1"/>
    <col min="6" max="6" width="8.1640625" bestFit="1" customWidth="1"/>
    <col min="7" max="7" width="23" bestFit="1" customWidth="1"/>
    <col min="8" max="8" width="70.6640625" bestFit="1" customWidth="1"/>
  </cols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"/>
  <sheetViews>
    <sheetView workbookViewId="0"/>
  </sheetViews>
  <sheetFormatPr baseColWidth="10" defaultColWidth="8.83203125" defaultRowHeight="13" x14ac:dyDescent="0.15"/>
  <sheetData/>
  <phoneticPr fontId="1" type="noConversion"/>
  <pageMargins left="0.75" right="0.75" top="1" bottom="1" header="0.5" footer="0.5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19</vt:i4>
      </vt:variant>
      <vt:variant>
        <vt:lpstr>Named Ranges</vt:lpstr>
      </vt:variant>
      <vt:variant>
        <vt:i4>14</vt:i4>
      </vt:variant>
    </vt:vector>
  </HeadingPairs>
  <TitlesOfParts>
    <vt:vector size="33" baseType="lpstr">
      <vt:lpstr>Attractions</vt:lpstr>
      <vt:lpstr>Time &amp; Miles</vt:lpstr>
      <vt:lpstr>Day by Day</vt:lpstr>
      <vt:lpstr>Hotels</vt:lpstr>
      <vt:lpstr>Total Cost</vt:lpstr>
      <vt:lpstr>Omaha</vt:lpstr>
      <vt:lpstr>Lincoln</vt:lpstr>
      <vt:lpstr>KC</vt:lpstr>
      <vt:lpstr>Topeka</vt:lpstr>
      <vt:lpstr>Witchita</vt:lpstr>
      <vt:lpstr>Bartlesville</vt:lpstr>
      <vt:lpstr>Tulsa</vt:lpstr>
      <vt:lpstr>OKC</vt:lpstr>
      <vt:lpstr>Sheet1</vt:lpstr>
      <vt:lpstr>Sheet12</vt:lpstr>
      <vt:lpstr>Sheet13</vt:lpstr>
      <vt:lpstr>Sheet14</vt:lpstr>
      <vt:lpstr>Sheet15</vt:lpstr>
      <vt:lpstr>Sheet16</vt:lpstr>
      <vt:lpstr>Attractions!Print_Area</vt:lpstr>
      <vt:lpstr>Bartlesville!Print_Area</vt:lpstr>
      <vt:lpstr>'Day by Day'!Print_Area</vt:lpstr>
      <vt:lpstr>Hotels!Print_Area</vt:lpstr>
      <vt:lpstr>KC!Print_Area</vt:lpstr>
      <vt:lpstr>Lincoln!Print_Area</vt:lpstr>
      <vt:lpstr>OKC!Print_Area</vt:lpstr>
      <vt:lpstr>Omaha!Print_Area</vt:lpstr>
      <vt:lpstr>'Time &amp; Miles'!Print_Area</vt:lpstr>
      <vt:lpstr>'Total Cost'!Print_Area</vt:lpstr>
      <vt:lpstr>Tulsa!Print_Area</vt:lpstr>
      <vt:lpstr>Witchita!Print_Area</vt:lpstr>
      <vt:lpstr>Attractions!Print_Titles</vt:lpstr>
      <vt:lpstr>'Day by Day'!Print_Titles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Darby / Silvestri Family</dc:creator>
  <cp:lastModifiedBy>Microsoft Office User</cp:lastModifiedBy>
  <cp:lastPrinted>2016-08-30T16:35:14Z</cp:lastPrinted>
  <dcterms:created xsi:type="dcterms:W3CDTF">1998-04-07T22:53:00Z</dcterms:created>
  <dcterms:modified xsi:type="dcterms:W3CDTF">2023-02-27T19:30:32Z</dcterms:modified>
</cp:coreProperties>
</file>